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dum\Desktop\VIP\"/>
    </mc:Choice>
  </mc:AlternateContent>
  <bookViews>
    <workbookView xWindow="0" yWindow="120" windowWidth="15300" windowHeight="11640"/>
  </bookViews>
  <sheets>
    <sheet name="VIP lentelė" sheetId="3" r:id="rId1"/>
  </sheets>
  <definedNames>
    <definedName name="_xlnm.Print_Area" localSheetId="0">'VIP lentelė'!$A$1:$L$133</definedName>
    <definedName name="_xlnm.Print_Titles" localSheetId="0">'VIP lentelė'!$12:$15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4" i="3" l="1"/>
  <c r="J124" i="3"/>
  <c r="K124" i="3"/>
  <c r="L124" i="3"/>
  <c r="H124" i="3"/>
  <c r="J123" i="3"/>
  <c r="N16" i="3" l="1"/>
  <c r="H92" i="3" l="1"/>
  <c r="L96" i="3"/>
  <c r="J119" i="3"/>
  <c r="K119" i="3"/>
  <c r="L119" i="3"/>
  <c r="I119" i="3"/>
  <c r="H122" i="3"/>
  <c r="H79" i="3"/>
  <c r="H75" i="3" s="1"/>
  <c r="H23" i="3"/>
  <c r="I72" i="3" l="1"/>
  <c r="J72" i="3"/>
  <c r="K72" i="3"/>
  <c r="L72" i="3"/>
  <c r="I24" i="3" l="1"/>
  <c r="I20" i="3" s="1"/>
  <c r="J24" i="3"/>
  <c r="J20" i="3" s="1"/>
  <c r="K24" i="3"/>
  <c r="K20" i="3" s="1"/>
  <c r="L24" i="3"/>
  <c r="L20" i="3" s="1"/>
  <c r="H28" i="3"/>
  <c r="H32" i="3"/>
  <c r="H33" i="3"/>
  <c r="H34" i="3"/>
  <c r="H35" i="3"/>
  <c r="H36" i="3"/>
  <c r="H37" i="3"/>
  <c r="H38" i="3"/>
  <c r="H39" i="3"/>
  <c r="H40" i="3"/>
  <c r="H41" i="3"/>
  <c r="H42" i="3"/>
  <c r="H43" i="3"/>
  <c r="H44" i="3"/>
  <c r="H45" i="3"/>
  <c r="H46" i="3"/>
  <c r="K46" i="3" s="1"/>
  <c r="H47" i="3"/>
  <c r="H48" i="3"/>
  <c r="H49" i="3"/>
  <c r="H50" i="3"/>
  <c r="H51" i="3"/>
  <c r="H52" i="3"/>
  <c r="H53" i="3"/>
  <c r="H54" i="3"/>
  <c r="H55" i="3"/>
  <c r="H56" i="3"/>
  <c r="H57" i="3"/>
  <c r="H58" i="3"/>
  <c r="H59" i="3"/>
  <c r="H60" i="3"/>
  <c r="H61" i="3"/>
  <c r="H62" i="3"/>
  <c r="H63" i="3"/>
  <c r="H64" i="3"/>
  <c r="H65" i="3"/>
  <c r="K40" i="3"/>
  <c r="I99" i="3" l="1"/>
  <c r="J99" i="3"/>
  <c r="K99" i="3"/>
  <c r="L99" i="3"/>
  <c r="H104" i="3"/>
  <c r="I108" i="3"/>
  <c r="J108" i="3"/>
  <c r="J98" i="3" s="1"/>
  <c r="L108" i="3"/>
  <c r="J18" i="3"/>
  <c r="K18" i="3"/>
  <c r="L18" i="3"/>
  <c r="I18" i="3"/>
  <c r="I17" i="3" s="1"/>
  <c r="H18" i="3"/>
  <c r="K17" i="3"/>
  <c r="L17" i="3"/>
  <c r="J17" i="3"/>
  <c r="H25" i="3"/>
  <c r="I30" i="3"/>
  <c r="H27" i="3"/>
  <c r="L127" i="3"/>
  <c r="L126" i="3" s="1"/>
  <c r="L123" i="3" s="1"/>
  <c r="K126" i="3"/>
  <c r="K123" i="3" s="1"/>
  <c r="J126" i="3"/>
  <c r="I126" i="3"/>
  <c r="I123" i="3" s="1"/>
  <c r="H126" i="3"/>
  <c r="H125" i="3"/>
  <c r="H121" i="3"/>
  <c r="H119" i="3" s="1"/>
  <c r="I116" i="3"/>
  <c r="H118" i="3"/>
  <c r="K118" i="3" s="1"/>
  <c r="K117" i="3" s="1"/>
  <c r="K116" i="3" s="1"/>
  <c r="L117" i="3"/>
  <c r="L116" i="3"/>
  <c r="J117" i="3"/>
  <c r="I117" i="3"/>
  <c r="H115" i="3"/>
  <c r="H113" i="3"/>
  <c r="K113" i="3"/>
  <c r="L113" i="3"/>
  <c r="J113" i="3"/>
  <c r="I113" i="3"/>
  <c r="L112" i="3"/>
  <c r="H110" i="3"/>
  <c r="H109" i="3"/>
  <c r="H108" i="3" s="1"/>
  <c r="H107" i="3"/>
  <c r="H106" i="3"/>
  <c r="H105" i="3"/>
  <c r="H103" i="3"/>
  <c r="H102" i="3"/>
  <c r="L95" i="3"/>
  <c r="L92" i="3" s="1"/>
  <c r="L94" i="3"/>
  <c r="K92" i="3"/>
  <c r="J92" i="3"/>
  <c r="I92" i="3"/>
  <c r="H91" i="3"/>
  <c r="H90" i="3"/>
  <c r="H89" i="3"/>
  <c r="H87" i="3" s="1"/>
  <c r="K87" i="3"/>
  <c r="L87" i="3"/>
  <c r="J87" i="3"/>
  <c r="I87" i="3"/>
  <c r="H86" i="3"/>
  <c r="H85" i="3"/>
  <c r="H84" i="3" s="1"/>
  <c r="J84" i="3"/>
  <c r="I84" i="3"/>
  <c r="I83" i="3" s="1"/>
  <c r="L78" i="3"/>
  <c r="J75" i="3"/>
  <c r="I75" i="3"/>
  <c r="H73" i="3"/>
  <c r="H72" i="3" s="1"/>
  <c r="H71" i="3"/>
  <c r="H70" i="3"/>
  <c r="H69" i="3"/>
  <c r="H68" i="3"/>
  <c r="H67" i="3"/>
  <c r="H66" i="3"/>
  <c r="K66" i="3"/>
  <c r="L66" i="3"/>
  <c r="J66" i="3"/>
  <c r="I66" i="3"/>
  <c r="K61" i="3"/>
  <c r="K57" i="3"/>
  <c r="K55" i="3"/>
  <c r="K54" i="3"/>
  <c r="K51" i="3"/>
  <c r="K50" i="3"/>
  <c r="K48" i="3"/>
  <c r="K47" i="3"/>
  <c r="K45" i="3"/>
  <c r="K43" i="3"/>
  <c r="K42" i="3"/>
  <c r="K41" i="3"/>
  <c r="K39" i="3"/>
  <c r="K38" i="3"/>
  <c r="K37" i="3"/>
  <c r="K35" i="3"/>
  <c r="H31" i="3"/>
  <c r="K31" i="3" s="1"/>
  <c r="L30" i="3"/>
  <c r="J30" i="3"/>
  <c r="H22" i="3"/>
  <c r="H26" i="3"/>
  <c r="J83" i="3"/>
  <c r="K83" i="3"/>
  <c r="J116" i="3"/>
  <c r="K44" i="3"/>
  <c r="K53" i="3"/>
  <c r="K109" i="3"/>
  <c r="K108" i="3" s="1"/>
  <c r="K58" i="3"/>
  <c r="K49" i="3"/>
  <c r="H117" i="3" l="1"/>
  <c r="H116" i="3" s="1"/>
  <c r="H123" i="3"/>
  <c r="H83" i="3"/>
  <c r="L83" i="3"/>
  <c r="H99" i="3"/>
  <c r="J97" i="3"/>
  <c r="K98" i="3"/>
  <c r="K97" i="3" s="1"/>
  <c r="H24" i="3"/>
  <c r="H20" i="3" s="1"/>
  <c r="H17" i="3" s="1"/>
  <c r="L98" i="3"/>
  <c r="L97" i="3" s="1"/>
  <c r="I98" i="3"/>
  <c r="I97" i="3" s="1"/>
  <c r="J29" i="3"/>
  <c r="J16" i="3" s="1"/>
  <c r="J10" i="3" s="1"/>
  <c r="I29" i="3"/>
  <c r="I16" i="3" s="1"/>
  <c r="I11" i="3" s="1"/>
  <c r="H98" i="3"/>
  <c r="H97" i="3" s="1"/>
  <c r="H30" i="3"/>
  <c r="K30" i="3"/>
  <c r="K29" i="3" s="1"/>
  <c r="K16" i="3" s="1"/>
  <c r="K8" i="3" s="1"/>
  <c r="I8" i="3" l="1"/>
  <c r="J8" i="3"/>
  <c r="H29" i="3"/>
  <c r="H16" i="3" s="1"/>
  <c r="L75" i="3"/>
  <c r="L29" i="3" s="1"/>
  <c r="L16" i="3" s="1"/>
  <c r="L8" i="3" s="1"/>
  <c r="H8" i="3" l="1"/>
</calcChain>
</file>

<file path=xl/comments1.xml><?xml version="1.0" encoding="utf-8"?>
<comments xmlns="http://schemas.openxmlformats.org/spreadsheetml/2006/main">
  <authors>
    <author>Zita Nemaniene</author>
  </authors>
  <commentList>
    <comment ref="D19" authorId="0" shapeId="0">
      <text>
        <r>
          <rPr>
            <b/>
            <sz val="9"/>
            <color indexed="81"/>
            <rFont val="Tahoma"/>
            <charset val="1"/>
          </rPr>
          <t>Zita Nemaniene:</t>
        </r>
        <r>
          <rPr>
            <sz val="9"/>
            <color indexed="81"/>
            <rFont val="Tahoma"/>
            <charset val="1"/>
          </rPr>
          <t xml:space="preserve">
Tikslas</t>
        </r>
      </text>
    </comment>
    <comment ref="E19" authorId="0" shapeId="0">
      <text>
        <r>
          <rPr>
            <b/>
            <sz val="9"/>
            <color indexed="81"/>
            <rFont val="Tahoma"/>
            <charset val="1"/>
          </rPr>
          <t>Zita Nemaniene:</t>
        </r>
        <r>
          <rPr>
            <sz val="9"/>
            <color indexed="81"/>
            <rFont val="Tahoma"/>
            <charset val="1"/>
          </rPr>
          <t xml:space="preserve">
Uždavinys</t>
        </r>
      </text>
    </comment>
    <comment ref="F19" authorId="0" shapeId="0">
      <text>
        <r>
          <rPr>
            <b/>
            <sz val="9"/>
            <color indexed="81"/>
            <rFont val="Tahoma"/>
            <charset val="1"/>
          </rPr>
          <t>Zita Nemaniene:</t>
        </r>
        <r>
          <rPr>
            <sz val="9"/>
            <color indexed="81"/>
            <rFont val="Tahoma"/>
            <charset val="1"/>
          </rPr>
          <t xml:space="preserve">
Priemonė</t>
        </r>
      </text>
    </comment>
    <comment ref="J20" authorId="0" shapeId="0">
      <text>
        <r>
          <rPr>
            <b/>
            <sz val="9"/>
            <color indexed="81"/>
            <rFont val="Tahoma"/>
            <family val="2"/>
            <charset val="186"/>
          </rPr>
          <t>Zita Nemaniene:</t>
        </r>
        <r>
          <rPr>
            <sz val="9"/>
            <color indexed="81"/>
            <rFont val="Tahoma"/>
            <family val="2"/>
            <charset val="186"/>
          </rPr>
          <t xml:space="preserve">
pridėti 6299 EITP lėšų - politinis sprendimas</t>
        </r>
      </text>
    </comment>
    <comment ref="G22" authorId="0" shapeId="0">
      <text>
        <r>
          <rPr>
            <b/>
            <sz val="9"/>
            <color indexed="81"/>
            <rFont val="Tahoma"/>
            <family val="2"/>
            <charset val="186"/>
          </rPr>
          <t>Zita Nemaniene:</t>
        </r>
        <r>
          <rPr>
            <sz val="9"/>
            <color indexed="81"/>
            <rFont val="Tahoma"/>
            <family val="2"/>
            <charset val="186"/>
          </rPr>
          <t xml:space="preserve">
TP lėšomis finansuojamas projektas į limitus neįeina, bet turi būti VIP</t>
        </r>
      </text>
    </comment>
    <comment ref="J25" authorId="0" shapeId="0">
      <text>
        <r>
          <rPr>
            <b/>
            <sz val="9"/>
            <color indexed="81"/>
            <rFont val="Tahoma"/>
            <family val="2"/>
            <charset val="186"/>
          </rPr>
          <t>Zita Nemaniene:</t>
        </r>
        <r>
          <rPr>
            <sz val="9"/>
            <color indexed="81"/>
            <rFont val="Tahoma"/>
            <family val="2"/>
            <charset val="186"/>
          </rPr>
          <t xml:space="preserve">
buvo 47875 pridedam 3000 ir gaunam 50875. nuimta 200 Famos, veliau dar 50 viso 250</t>
        </r>
      </text>
    </comment>
    <comment ref="J27" authorId="0" shapeId="0">
      <text>
        <r>
          <rPr>
            <b/>
            <sz val="9"/>
            <color indexed="81"/>
            <rFont val="Tahoma"/>
            <family val="2"/>
            <charset val="186"/>
          </rPr>
          <t>Zita Nemaniene:</t>
        </r>
        <r>
          <rPr>
            <sz val="9"/>
            <color indexed="81"/>
            <rFont val="Tahoma"/>
            <family val="2"/>
            <charset val="186"/>
          </rPr>
          <t xml:space="preserve">
buvo 8344 prideda fm 3299ir gauname 11643</t>
        </r>
      </text>
    </comment>
    <comment ref="G64" authorId="0" shapeId="0">
      <text>
        <r>
          <rPr>
            <b/>
            <sz val="9"/>
            <color indexed="81"/>
            <rFont val="Tahoma"/>
            <family val="2"/>
            <charset val="186"/>
          </rPr>
          <t>Zita Nemaniene:</t>
        </r>
        <r>
          <rPr>
            <sz val="9"/>
            <color indexed="81"/>
            <rFont val="Tahoma"/>
            <family val="2"/>
            <charset val="186"/>
          </rPr>
          <t xml:space="preserve">
Z. D. komentaras - nėra Valst. Proj. Sąraįše, tik preliminariame ir tai su pastaba dėl pap. Finans.</t>
        </r>
      </text>
    </comment>
    <comment ref="L93" authorId="0" shapeId="0">
      <text>
        <r>
          <rPr>
            <b/>
            <sz val="9"/>
            <color indexed="81"/>
            <rFont val="Tahoma"/>
            <charset val="1"/>
          </rPr>
          <t>Zita Nemaniene:</t>
        </r>
        <r>
          <rPr>
            <sz val="9"/>
            <color indexed="81"/>
            <rFont val="Tahoma"/>
            <charset val="1"/>
          </rPr>
          <t xml:space="preserve">
Šiuolaikiškos duomenų valdymo sistemos įdiegimas</t>
        </r>
      </text>
    </comment>
    <comment ref="L96" authorId="0" shapeId="0">
      <text>
        <r>
          <rPr>
            <b/>
            <sz val="9"/>
            <color indexed="81"/>
            <rFont val="Tahoma"/>
            <charset val="1"/>
          </rPr>
          <t>Zita Nemaniene:</t>
        </r>
        <r>
          <rPr>
            <sz val="9"/>
            <color indexed="81"/>
            <rFont val="Tahoma"/>
            <charset val="1"/>
          </rPr>
          <t xml:space="preserve">
Šiuolaikiškos duomenų valdymo sistemos įdiegimas</t>
        </r>
      </text>
    </comment>
    <comment ref="G115" authorId="0" shapeId="0">
      <text>
        <r>
          <rPr>
            <b/>
            <sz val="9"/>
            <color indexed="81"/>
            <rFont val="Tahoma"/>
            <family val="2"/>
            <charset val="186"/>
          </rPr>
          <t>Zita Nemaniene:</t>
        </r>
        <r>
          <rPr>
            <sz val="9"/>
            <color indexed="81"/>
            <rFont val="Tahoma"/>
            <family val="2"/>
            <charset val="186"/>
          </rPr>
          <t xml:space="preserve">
2 prioritetas</t>
        </r>
      </text>
    </comment>
    <comment ref="G120" authorId="0" shapeId="0">
      <text>
        <r>
          <rPr>
            <b/>
            <sz val="9"/>
            <color indexed="81"/>
            <rFont val="Tahoma"/>
            <family val="2"/>
            <charset val="186"/>
          </rPr>
          <t>Zita Nemaniene:</t>
        </r>
        <r>
          <rPr>
            <sz val="9"/>
            <color indexed="81"/>
            <rFont val="Tahoma"/>
            <family val="2"/>
            <charset val="186"/>
          </rPr>
          <t xml:space="preserve">
tikslinti kitame etape. Nekontroliuojamos oro erdvės organizavimo IS</t>
        </r>
      </text>
    </comment>
    <comment ref="I120" authorId="0" shapeId="0">
      <text>
        <r>
          <rPr>
            <b/>
            <sz val="9"/>
            <color indexed="81"/>
            <rFont val="Tahoma"/>
            <family val="2"/>
            <charset val="186"/>
          </rPr>
          <t>Zita Nemaniene:</t>
        </r>
        <r>
          <rPr>
            <sz val="9"/>
            <color indexed="81"/>
            <rFont val="Tahoma"/>
            <family val="2"/>
            <charset val="186"/>
          </rPr>
          <t xml:space="preserve">
tikslinti kitame etape 335</t>
        </r>
      </text>
    </comment>
    <comment ref="G122" authorId="0" shapeId="0">
      <text>
        <r>
          <rPr>
            <b/>
            <sz val="9"/>
            <color indexed="81"/>
            <rFont val="Tahoma"/>
            <family val="2"/>
            <charset val="186"/>
          </rPr>
          <t>Zita Nemaniene:</t>
        </r>
        <r>
          <rPr>
            <sz val="9"/>
            <color indexed="81"/>
            <rFont val="Tahoma"/>
            <family val="2"/>
            <charset val="186"/>
          </rPr>
          <t xml:space="preserve">
tikslinti kitame etape. Nekontroliuojamos oro erdvės organizavimo IS</t>
        </r>
      </text>
    </comment>
    <comment ref="I122" authorId="0" shapeId="0">
      <text>
        <r>
          <rPr>
            <b/>
            <sz val="9"/>
            <color indexed="81"/>
            <rFont val="Tahoma"/>
            <family val="2"/>
            <charset val="186"/>
          </rPr>
          <t>Zita Nemaniene:</t>
        </r>
        <r>
          <rPr>
            <sz val="9"/>
            <color indexed="81"/>
            <rFont val="Tahoma"/>
            <family val="2"/>
            <charset val="186"/>
          </rPr>
          <t xml:space="preserve">
tikslinti kitame etape 335</t>
        </r>
      </text>
    </comment>
  </commentList>
</comments>
</file>

<file path=xl/sharedStrings.xml><?xml version="1.0" encoding="utf-8"?>
<sst xmlns="http://schemas.openxmlformats.org/spreadsheetml/2006/main" count="566" uniqueCount="237">
  <si>
    <t>Priemonės kodas</t>
  </si>
  <si>
    <t>Investicijų projekto pavadinimas</t>
  </si>
  <si>
    <t>Transporto ir ryšių politikos įgyvendinimas</t>
  </si>
  <si>
    <t>Transporto investicijų direkcija</t>
  </si>
  <si>
    <t>01 08</t>
  </si>
  <si>
    <t>01-08</t>
  </si>
  <si>
    <t>02</t>
  </si>
  <si>
    <t>01</t>
  </si>
  <si>
    <t>01 09</t>
  </si>
  <si>
    <t>Susisiekimo valstybinės ir vietinės reikšmės keliais užtikrinimas</t>
  </si>
  <si>
    <t>Lietuvos automobilių kelių direkcija prie Susisiekimo ministerijos</t>
  </si>
  <si>
    <t>01-09</t>
  </si>
  <si>
    <t>Valstybinės reikšmės krašto kelių rekonstrukcija. I etapas</t>
  </si>
  <si>
    <t>Inžinerinių eismo saugumo priemonių diegimas krašto ir rajoniniuose keliuose. II etapas</t>
  </si>
  <si>
    <t>Transeuropinio tinklo kelio E85 (Vilnius–Kaunas–Klaipėda) rekonstravimas. Grigiškių transporto mazgo rekonstrukcija. III etapas</t>
  </si>
  <si>
    <t xml:space="preserve">Transeuropinio tinklo kelio E67 (VIA BALTICA) plėtra. Ruožo nuo Lietuvos–Latvijos sienos iki Panevėžio plėtra </t>
  </si>
  <si>
    <t>Valstybinės reikšmės krašto ir rajoninių kelių rekonstrukcija. II etapas</t>
  </si>
  <si>
    <t>Žvyrkelių rekonstravimas kaimo gyvenamose vietovėse. Mažos apimties infrastruktūros gerinimas. I etapas</t>
  </si>
  <si>
    <t>Daugiafunkcių pažeidimų kontrolės postų, eismo stebėjimo ir valdymo įrenginių projektavimas ir įrengimas</t>
  </si>
  <si>
    <t>Vilniaus miesto savivaldybė</t>
  </si>
  <si>
    <t>Valstybės įmonė Klaipėdos valstybinio jūrų uosto direkcija</t>
  </si>
  <si>
    <t>Valstybinė kelių transporto inspekcija prie Susisiekimo ministerijos</t>
  </si>
  <si>
    <t>03</t>
  </si>
  <si>
    <t>Pasienio kontrolės punktų direkcija prie Susisiekimo ministerijos</t>
  </si>
  <si>
    <t>04</t>
  </si>
  <si>
    <t>Rambyno pasienio kontrolės punkto modernizavimas atsižvelgiant į tilto per Nemuną statybą</t>
  </si>
  <si>
    <t>01 10</t>
  </si>
  <si>
    <t>Susisiekimo vandens keliais užtikrinimas ir infrastruktūros plėtra</t>
  </si>
  <si>
    <t>01-10</t>
  </si>
  <si>
    <t xml:space="preserve">01 </t>
  </si>
  <si>
    <t>Malkų įlankos gilinimas iki 14,5 m, įskaitant gamtosauginės krantosaugos sienutės įrengimą</t>
  </si>
  <si>
    <t>Valstybės įmonė Vidaus vandens kelių direkcija</t>
  </si>
  <si>
    <t>TEN-T tinklo kelio E41 modernizavimas. (I etapas)</t>
  </si>
  <si>
    <t>Lietuvos saugios laivybos administracija</t>
  </si>
  <si>
    <t>01 11</t>
  </si>
  <si>
    <t>Susisiekimo geležinkeliais užtikrinimas ir infrastruktūros plėtra</t>
  </si>
  <si>
    <t>01-11</t>
  </si>
  <si>
    <t>Klaipėdos geležinkelio  mazgo plėtra II etapas. Pauosčio kelyno rekonstrukcija</t>
  </si>
  <si>
    <t>01 12</t>
  </si>
  <si>
    <t>Civilinės aviacijos veiklos priežiūra bei skrydžių saugos ir saugumo užtikrinimas</t>
  </si>
  <si>
    <t>Valstybės įmonė Lietuvos oro uostai</t>
  </si>
  <si>
    <t>01-12</t>
  </si>
  <si>
    <t>Vilniaus oro uosto orlaivių kilimo ir tūpimo tako bei signalinės žiburių sistemos rekonstravimas, gerinant skrydžio saugos sąlygas</t>
  </si>
  <si>
    <t>Civilinės aviacijos administracija</t>
  </si>
  <si>
    <t>Civilinės aviacijos priežiūros paslaugų informacinė sistema ir techninės įrangos įsigijimas</t>
  </si>
  <si>
    <t>Informacinės visuomenės plėtra</t>
  </si>
  <si>
    <t>02-01</t>
  </si>
  <si>
    <t>Informacinės visuomenės plėtros komitetas prie Susisiekimo ministerijos</t>
  </si>
  <si>
    <t>Tarpžinybinės mokestinių duomenų saugyklos plėtra</t>
  </si>
  <si>
    <t>Viešojo transporto priemonių parko atnaujinimas</t>
  </si>
  <si>
    <t>Darnaus judumo plėtra</t>
  </si>
  <si>
    <t>Krašto kelio Nr. 102 Vilnius–Švenčionys–Zarasai rekonstravimas</t>
  </si>
  <si>
    <t>Elektromobilių įkrovimo prieigų įrengimas</t>
  </si>
  <si>
    <t>Tunelinio viaduko po geležinkeliu Plungės m. Dariaus ir Girėno g. įrengimas</t>
  </si>
  <si>
    <t>Kelių muziejaus teritorijos sutvarkymas ir muziejaus pastato statyba 2017–2018 m.</t>
  </si>
  <si>
    <t>Priemonių, užtikrinančių eismo saugą ir saugią laivybą Klaipėdos uoste, diegimas</t>
  </si>
  <si>
    <t>Plaukiojančio krano „PK-10“ modernizavimas (II etapas)</t>
  </si>
  <si>
    <t>Geležinkelio pervažų signalizacijos įrenginių išplėtimas, atnaujinimas ir modernizavimas  AB „Lietuvos geležinkeliai“ tinkle</t>
  </si>
  <si>
    <t>Kiti projektai</t>
  </si>
  <si>
    <t>Akcinė bendrovė „Lietuvos geležinkeliai“</t>
  </si>
  <si>
    <t>01–11</t>
  </si>
  <si>
    <t>Ruožo Kaišiadorys–Radviliškis elektrifikavimas</t>
  </si>
  <si>
    <t>Šiauliai–Radviliškis atkarpos modernizacija ir elektrifikacija I etapas</t>
  </si>
  <si>
    <t>Antrojo kelio statyba ruože Telšiai–Lieplaukė</t>
  </si>
  <si>
    <t>2014–2020 m. ERPF</t>
  </si>
  <si>
    <t>Europos Sąjungos ir bendrojo finansavimo 2014–2020 m. laikotarpio lėšos</t>
  </si>
  <si>
    <t>Asignavimų valdytojas – iš viso</t>
  </si>
  <si>
    <t>Transeuropinio tinklo kelio E67 (VIA BALTICA) plėtra. Ruožo Kaunas–Marijampolė plėtra</t>
  </si>
  <si>
    <t>Transeuropinio tinklo kelio E67 (VIA BALTICA) plėtra. Ruožo Kaunas–Marijampolė plėtra. I etapas. Kelio A5 Kaunas–Marijampolė–Suvalkai ruožo nuo 35,40 iki 45,15 km rekonstravimas</t>
  </si>
  <si>
    <t>Teritorijų planavimas 2016–2018 m.</t>
  </si>
  <si>
    <t>Kelių tiesimas, tiltų ir viadukų statyba 2016–2018 m.</t>
  </si>
  <si>
    <t>Kompiuterinės įrangos modernizavimas 2016–2018 m.</t>
  </si>
  <si>
    <t>2014–2020 m. Sanglaudos fondas</t>
  </si>
  <si>
    <t>Naujos technikos įsigijimas 1435 mm pločio vėžės Rail Baltica linijos aptarnavimui</t>
  </si>
  <si>
    <t>Standartinės (1435 mm) geležinkelio linijos tiesimas koridoriuje „Rail Baltic/Rail Baltica“ (RB) per Estiją, Latviją ir Lietuvą (II dalis)</t>
  </si>
  <si>
    <t>Transeuropinio tinklo kelio E67 (VIA BALTICA) plėtra. Ruožo nuo Lietuvos–Latvijos sienos iki Panevėžio plėtra</t>
  </si>
  <si>
    <t>Transporto investicijų direkcijos vidaus informacinės sistemos valdymo tarnybinių stočių (serverių) resursų atnaujinimas</t>
  </si>
  <si>
    <t>Vietinės reikšmės kelių (gatvių) tiesimas, rekonstravimas, taisymas 2016–2018 m.</t>
  </si>
  <si>
    <t>Programai „Valstybinės reikšmės žvyrkelių asfaltavimo kelių atkarpoms, jungiančioms asfaltuotus kelių ruožus“ finansuoti</t>
  </si>
  <si>
    <t>Naujos žemsiurbės įsigijimas</t>
  </si>
  <si>
    <t>Hidrografinio laivo hidrografinių duomenų surinkimo ir apdorojimo sistemų atnaujinimas (FAMOS projektas)</t>
  </si>
  <si>
    <t>Europos Sąjungos parama</t>
  </si>
  <si>
    <t>iš jų:</t>
  </si>
  <si>
    <t>gryno biudžeto finansavimas</t>
  </si>
  <si>
    <t>Kelių duomenų el. paslaugos sukūrimas</t>
  </si>
  <si>
    <t>Krašto kelių Nr. 131 Alytus–Simnas–Kalvarija ir Nr. 122 Daugpilis–Rokiškis–Panevėžys rekonstravimas</t>
  </si>
  <si>
    <t>Saugumo didinimas geležinkelių pervažose</t>
  </si>
  <si>
    <t>LED šviestuvų įrengimas viešosios geležinkelių infrastruktūros  objektuose (II etapas)</t>
  </si>
  <si>
    <t>Biudžetinių įstaigų pajamų įmokos</t>
  </si>
  <si>
    <t>Europos Sąjungos paramos lėšos</t>
  </si>
  <si>
    <t>Bendrojo finansavimo lėšos</t>
  </si>
  <si>
    <t>Kitos valstybės biudžeto lėšos</t>
  </si>
  <si>
    <t>PATVIRTINTA</t>
  </si>
  <si>
    <t>Lietuvos Respublikos susisiekimo ministro</t>
  </si>
  <si>
    <t>Investicijų programų kodai</t>
  </si>
  <si>
    <t>001</t>
  </si>
  <si>
    <t>Eil. Nr.</t>
  </si>
  <si>
    <t>1.1.</t>
  </si>
  <si>
    <t>Susisiekimo ministerija</t>
  </si>
  <si>
    <t>1.1.1.</t>
  </si>
  <si>
    <t>Iš viso</t>
  </si>
  <si>
    <t>1.</t>
  </si>
  <si>
    <t>1.2.</t>
  </si>
  <si>
    <t>1.2.1.</t>
  </si>
  <si>
    <t>1.2.2.</t>
  </si>
  <si>
    <t>1.2.3.</t>
  </si>
  <si>
    <t>1.2.4.</t>
  </si>
  <si>
    <t>1.2.5.</t>
  </si>
  <si>
    <t>2.</t>
  </si>
  <si>
    <t>2.1.</t>
  </si>
  <si>
    <t>2.1.30</t>
  </si>
  <si>
    <t>2.1.2.</t>
  </si>
  <si>
    <t>2.1.3.</t>
  </si>
  <si>
    <t>2.1.4.</t>
  </si>
  <si>
    <t>2.1.5.</t>
  </si>
  <si>
    <t>2.1.6.</t>
  </si>
  <si>
    <t>2.1.7.</t>
  </si>
  <si>
    <t>2.1.8.</t>
  </si>
  <si>
    <t>2.1.9.</t>
  </si>
  <si>
    <t>2.1.10.</t>
  </si>
  <si>
    <t>2.1.11.</t>
  </si>
  <si>
    <t>2.1.12.</t>
  </si>
  <si>
    <t>2.1.13.</t>
  </si>
  <si>
    <t>2.1.14.</t>
  </si>
  <si>
    <t>2.1.15.</t>
  </si>
  <si>
    <t>2.1.16.</t>
  </si>
  <si>
    <t>2.1.17.</t>
  </si>
  <si>
    <t>2.1.18.</t>
  </si>
  <si>
    <t>2.1.19.</t>
  </si>
  <si>
    <t>2.1.20.</t>
  </si>
  <si>
    <t>2.1.21.</t>
  </si>
  <si>
    <t>2.1.22.</t>
  </si>
  <si>
    <t>2.1.23.</t>
  </si>
  <si>
    <t>2.1.24.</t>
  </si>
  <si>
    <t>2.1.25.</t>
  </si>
  <si>
    <t>2.1.26.</t>
  </si>
  <si>
    <t>2.1.27.</t>
  </si>
  <si>
    <t>2.1.29.</t>
  </si>
  <si>
    <t>2.2.</t>
  </si>
  <si>
    <t>2.2.1.</t>
  </si>
  <si>
    <t>2.3.</t>
  </si>
  <si>
    <t>2.4.</t>
  </si>
  <si>
    <t>2.5.</t>
  </si>
  <si>
    <t>2.6.</t>
  </si>
  <si>
    <t>2.7.2</t>
  </si>
  <si>
    <t>2.8.</t>
  </si>
  <si>
    <t>2.8.1</t>
  </si>
  <si>
    <t>2.8.2</t>
  </si>
  <si>
    <t>3.</t>
  </si>
  <si>
    <t>3.1.</t>
  </si>
  <si>
    <t>4.</t>
  </si>
  <si>
    <t>4.1.</t>
  </si>
  <si>
    <t>4.1.3</t>
  </si>
  <si>
    <t>Su projekto ,,Rail Baltica“ įgyvendinimu susijusiems  vietinės reikšmės susisiekimo infrastruktūros objektams, kurių sąrašą tvirtina susisiekimo ministras, finansuoti</t>
  </si>
  <si>
    <t>4.1.7.</t>
  </si>
  <si>
    <t>4.2.</t>
  </si>
  <si>
    <t>4.2.1.</t>
  </si>
  <si>
    <t>4.2.2.</t>
  </si>
  <si>
    <t>5.</t>
  </si>
  <si>
    <t>5.1.</t>
  </si>
  <si>
    <t>5.2.</t>
  </si>
  <si>
    <t>6.</t>
  </si>
  <si>
    <t>6.1.</t>
  </si>
  <si>
    <t>6.1.1.</t>
  </si>
  <si>
    <t>6.2.</t>
  </si>
  <si>
    <t>6.2.1.</t>
  </si>
  <si>
    <t>5.1.1.</t>
  </si>
  <si>
    <t>5.2.1.</t>
  </si>
  <si>
    <t>5.2.2.</t>
  </si>
  <si>
    <r>
      <t>Valstybinės reikšmės kelių priežiūros ir eismo informacijos paslaugų efektyvumo didinimas</t>
    </r>
    <r>
      <rPr>
        <b/>
        <sz val="9"/>
        <color theme="1"/>
        <rFont val="TimesNewRoman"/>
        <charset val="186"/>
      </rPr>
      <t xml:space="preserve"> </t>
    </r>
  </si>
  <si>
    <t>008</t>
  </si>
  <si>
    <t>007</t>
  </si>
  <si>
    <t>2.8.7.</t>
  </si>
  <si>
    <t>2.8.6.</t>
  </si>
  <si>
    <t>002</t>
  </si>
  <si>
    <t>005</t>
  </si>
  <si>
    <t>013</t>
  </si>
  <si>
    <t>3.2.1.</t>
  </si>
  <si>
    <t>3.2.2.</t>
  </si>
  <si>
    <t>3.2.3.</t>
  </si>
  <si>
    <t>3.2.4.</t>
  </si>
  <si>
    <t>02 01</t>
  </si>
  <si>
    <t>VALSTYBĖS INVESTICIJŲ 2017–2019 METŲ PROGRAMOJE NUMATYTŲ 2017 METŲ TRANSPORTO, RYŠIŲ IR INFORMACINĖS VISUOMENĖS PLĖTROS KAPITALO INVESTICIJŲ PASISKIRSTYMO PAGAL INVESTICIJŲ PROJEKTŲ ĮGYVENDINIMO PROGRAMAS, PROJEKTŲ VYKDYTOJUS  IR INVESTICIJŲ PROJEKTUS SĄRAŠAS</t>
  </si>
  <si>
    <t>(tūkst. eurų)</t>
  </si>
  <si>
    <t>Ruožo Kena–N. Vilnia elektrifikavimas</t>
  </si>
  <si>
    <t>4.1.6.</t>
  </si>
  <si>
    <t>3.3.1.</t>
  </si>
  <si>
    <t>Valstybinės reikšmės krašto ir rajoninių kelių rekonstrukcija. III etapas</t>
  </si>
  <si>
    <t>Viaduko virš geležinkelių Mažeikių m. Algirdo g. įrengimas</t>
  </si>
  <si>
    <t>1.2.6.</t>
  </si>
  <si>
    <t>2.1.1.</t>
  </si>
  <si>
    <t>2.1.32</t>
  </si>
  <si>
    <t>2.1.33</t>
  </si>
  <si>
    <t>2.1.28.</t>
  </si>
  <si>
    <t>2.1.30.</t>
  </si>
  <si>
    <t>Planuojamos perskirstyti  lėšos</t>
  </si>
  <si>
    <t>2.7.</t>
  </si>
  <si>
    <t>3.1.1.</t>
  </si>
  <si>
    <t>3.1.2.</t>
  </si>
  <si>
    <t>3.2.</t>
  </si>
  <si>
    <t>3.3.</t>
  </si>
  <si>
    <t>4.1.1.</t>
  </si>
  <si>
    <t>4.1.2.</t>
  </si>
  <si>
    <t>4.1.3.</t>
  </si>
  <si>
    <t>4.1.5.</t>
  </si>
  <si>
    <r>
      <t>2014–2020 m. Interreg V-A Latvijos ir Lietuvos bendradarbiavimo per sieną programai  bendrafinansuoti (krašto ir rajoninių kelių ruožų, esančių šalia Latvijos sienos,  rekonstravimo darbams bendrafinansuoti)</t>
    </r>
    <r>
      <rPr>
        <b/>
        <sz val="9"/>
        <color theme="1"/>
        <rFont val="TimesLT"/>
        <charset val="186"/>
      </rPr>
      <t xml:space="preserve">* </t>
    </r>
  </si>
  <si>
    <t>Laivų inspektavimo informacinės sistemos (LIIS) modernizavimas</t>
  </si>
  <si>
    <t>Planuojamos perskirstyti lėšos (įvertinti skyrimo tikslingumą)</t>
  </si>
  <si>
    <t>Transeuropinio tinklo kelio E85 (Vilnius–Kaunas–Klaipėda) rekonstravimas. Kelio ruožo  Vilnius–Kaunas rekonstravimas. Saugaus eismo priemonių įrengimas</t>
  </si>
  <si>
    <t>Eismo saugos ir aplinkosaugos priemonių diegimas 2014–2020 m. TEN-T keliuose. I etapas</t>
  </si>
  <si>
    <t>Planuojamos perskirstyti lėšos</t>
  </si>
  <si>
    <t xml:space="preserve">Planuojamos perskirstyti lėšos </t>
  </si>
  <si>
    <t>Valstybinė geležinkelio inspekcija prie Susisiekimo ministerijos</t>
  </si>
  <si>
    <t>Transeuropinio tinklo kelio E272 (Vilnius–Panevėžys–Šiauliai–Palanga) plėtra. Dangos rekonstravimo III etapas. Kelio A11 Šiauliai–Palanga ruožo nuo 62,72 iki 69,62 km rekonstravimas</t>
  </si>
  <si>
    <t>Valstybinės geležinkelio inspekcijos teikiamų paslaugų rizikos valdymo ir priežiūros viešųjų elektroninių paslaugų perkėlimas į elektroninę erdvę bei jų atnaujinimas</t>
  </si>
  <si>
    <t>Transeuropinio tinklo kelio E 262 (Kaunas–Zarasai–Daugpilis) plėtra. Dangos rekonstravimo III etapas</t>
  </si>
  <si>
    <t>Transeuropinio tinklo kelias E 262 (Kaunas–Zarasai–Daugpilis). Jonavos aplinkkelio tiesimas. I etapas</t>
  </si>
  <si>
    <t>* - Latvija ir Lietuva  2014–2020 m. Interreg V-A Latvijos ir Lietuvos bendradarbiavimo per sieną programos  lėšomis (ES fondų investicijos) planuoja rekonstruoti pasienyje esančius automobilių kelius. Lietuva minėtos programos (ES fondų investicijos) lėšomis rekonstruos pasienyje su Latvija esančius valstybinės reikšmės krašto ir rajoninus kelius. Tačiau, norint gauti minėtos programos (ES fondų investicijos) lėšų, būtina skirti ir KPPP lėšų, kurios ir numatomos šioje lentelėje. Latvija savo ruožtu minėtos programos (ES fondų investicijos) ir Latvijos biudžeto lėšomis finansuos pasienyje su Lietuva esančių automobilių kelių rekonstravimo darbus.</t>
  </si>
  <si>
    <t>2.1.31.</t>
  </si>
  <si>
    <t>2.1.32.</t>
  </si>
  <si>
    <t>2.7.1.</t>
  </si>
  <si>
    <t>2.8.1.</t>
  </si>
  <si>
    <t>2.8.2.</t>
  </si>
  <si>
    <t>3.3.2.</t>
  </si>
  <si>
    <t>3.3.3.</t>
  </si>
  <si>
    <t>4.1.4.</t>
  </si>
  <si>
    <t>Vieno lygio eismo sankirtų eliminavimas (savivaldybių investicijų projektai 2014–2020 m.)</t>
  </si>
  <si>
    <t>Europos infrastruktūros tinklų priemonės (EITP) lėšomis finansuojami projektai</t>
  </si>
  <si>
    <r>
      <t>Europinės vėžės</t>
    </r>
    <r>
      <rPr>
        <b/>
        <sz val="9"/>
        <color theme="1"/>
        <rFont val="TimesNewRoman"/>
        <charset val="186"/>
      </rPr>
      <t xml:space="preserve"> </t>
    </r>
    <r>
      <rPr>
        <sz val="9"/>
        <color theme="1"/>
        <rFont val="TimesNewRoman"/>
        <charset val="186"/>
      </rPr>
      <t>„Rail Baltic/Rail Baltica“ geležinkelio linijos nuo Lenkijos ir Lietuvos valstybių sienos iki Kauno trūkstamų jungčių įrengimas ir pasirengimas europinės vėžės plėtrai nuo Kauno iki Lietuvos ir Latvijos valstybių sienos</t>
    </r>
  </si>
  <si>
    <t xml:space="preserve">Dinaminis eismo valdymas „Via Baltica“ ir IXB koridoriuje </t>
  </si>
  <si>
    <t>Transeuropinio tinklo kelio E67 (VIA BALTICA) plėtra. Ruožo Kaunas–Marijampolė plėtra. I etapas. Kelio A5 Kaunas–Marijampolė–Suvalkai ruožo nuo 45,15 iki 56,83 km rekonstravimas</t>
  </si>
  <si>
    <t>Transeuropinio tinklo kelio E67 (VIA BALTICA) plėtra. Ruožo Kaunas–Marijampolė plėtra. I etapas. Kelio A5 Kaunas–Marijampolė–Suvalkai ruožo nuo 23,40  iki 35,40 km rekonstravimas</t>
  </si>
  <si>
    <t>Transeuropinio tinklo jungtis – Vilniaus miesto vakarinio aplinkkelio III etapas</t>
  </si>
  <si>
    <t>Kitų savivaldybių investicijų projektai 2014–2020 m.</t>
  </si>
  <si>
    <r>
      <t>IXB koridoriaus Vilniaus aplinkkelio Pušynas</t>
    </r>
    <r>
      <rPr>
        <sz val="9"/>
        <color theme="1"/>
        <rFont val="Calibri"/>
        <family val="2"/>
        <charset val="186"/>
      </rPr>
      <t>‒</t>
    </r>
    <r>
      <rPr>
        <sz val="9"/>
        <color theme="1"/>
        <rFont val="Times New Roman Baltic"/>
        <family val="1"/>
        <charset val="186"/>
      </rPr>
      <t>Paneriai antrojo kelio statyba</t>
    </r>
  </si>
  <si>
    <t>Lietuvos Respublikos valstybės biudžeto lėšos investicijoms</t>
  </si>
  <si>
    <t>2017  m.  kovo 2  d.  įsakymu  Nr.  3-89</t>
  </si>
</sst>
</file>

<file path=xl/styles.xml><?xml version="1.0" encoding="utf-8"?>
<styleSheet xmlns="http://schemas.openxmlformats.org/spreadsheetml/2006/main" xmlns:mc="http://schemas.openxmlformats.org/markup-compatibility/2006" xmlns:x14ac="http://schemas.microsoft.com/office/spreadsheetml/2009/9/ac" mc:Ignorable="x14ac">
  <fonts count="59">
    <font>
      <sz val="11"/>
      <color theme="1"/>
      <name val="Calibri"/>
      <family val="2"/>
      <charset val="186"/>
      <scheme val="minor"/>
    </font>
    <font>
      <sz val="12"/>
      <name val="Times New Roman Baltic"/>
      <charset val="186"/>
    </font>
    <font>
      <sz val="8"/>
      <name val="Times New Roman"/>
      <family val="1"/>
      <charset val="186"/>
    </font>
    <font>
      <b/>
      <sz val="8"/>
      <name val="Times New Roman"/>
      <family val="1"/>
      <charset val="186"/>
    </font>
    <font>
      <sz val="8"/>
      <name val="Times New Roman Baltic"/>
      <family val="1"/>
      <charset val="186"/>
    </font>
    <font>
      <sz val="10"/>
      <name val="Arial"/>
      <family val="2"/>
      <charset val="186"/>
    </font>
    <font>
      <sz val="11"/>
      <color theme="1"/>
      <name val="Calibri"/>
      <family val="2"/>
      <charset val="186"/>
      <scheme val="minor"/>
    </font>
    <font>
      <b/>
      <i/>
      <sz val="8"/>
      <name val="Times New Roman Baltic"/>
      <family val="1"/>
      <charset val="186"/>
    </font>
    <font>
      <b/>
      <i/>
      <sz val="8"/>
      <name val="Times New Roman"/>
      <family val="1"/>
      <charset val="186"/>
    </font>
    <font>
      <sz val="10"/>
      <name val="TimesLT"/>
      <charset val="186"/>
    </font>
    <font>
      <sz val="8"/>
      <color theme="1"/>
      <name val="Times New Roman Baltic"/>
      <family val="1"/>
      <charset val="186"/>
    </font>
    <font>
      <b/>
      <sz val="9"/>
      <color indexed="81"/>
      <name val="Tahoma"/>
      <family val="2"/>
      <charset val="186"/>
    </font>
    <font>
      <sz val="9"/>
      <color indexed="81"/>
      <name val="Tahoma"/>
      <family val="2"/>
      <charset val="186"/>
    </font>
    <font>
      <b/>
      <sz val="10"/>
      <name val="Times New Roman Baltic"/>
      <family val="1"/>
      <charset val="186"/>
    </font>
    <font>
      <b/>
      <sz val="10"/>
      <name val="Times New Roman"/>
      <family val="1"/>
      <charset val="186"/>
    </font>
    <font>
      <sz val="10"/>
      <name val="Times New Roman Baltic"/>
      <family val="1"/>
      <charset val="186"/>
    </font>
    <font>
      <sz val="8"/>
      <color rgb="FFFF0000"/>
      <name val="Times New Roman Baltic"/>
      <family val="1"/>
      <charset val="186"/>
    </font>
    <font>
      <b/>
      <sz val="10"/>
      <name val="Times New Roman Baltic"/>
      <charset val="186"/>
    </font>
    <font>
      <b/>
      <sz val="8"/>
      <color rgb="FFFF0000"/>
      <name val="Times New Roman"/>
      <family val="1"/>
      <charset val="186"/>
    </font>
    <font>
      <b/>
      <sz val="12"/>
      <color rgb="FFFF0000"/>
      <name val="Times New Roman"/>
      <family val="1"/>
      <charset val="186"/>
    </font>
    <font>
      <b/>
      <sz val="8"/>
      <color rgb="FF0000FF"/>
      <name val="Times New Roman Baltic"/>
      <family val="1"/>
      <charset val="186"/>
    </font>
    <font>
      <b/>
      <sz val="11"/>
      <color theme="1"/>
      <name val="Calibri"/>
      <family val="2"/>
      <charset val="186"/>
      <scheme val="minor"/>
    </font>
    <font>
      <b/>
      <i/>
      <u/>
      <sz val="16"/>
      <name val="Times New Roman Baltic"/>
      <family val="1"/>
      <charset val="186"/>
    </font>
    <font>
      <b/>
      <sz val="12"/>
      <name val="Times New Roman Baltic"/>
      <charset val="186"/>
    </font>
    <font>
      <sz val="9"/>
      <color theme="1"/>
      <name val="TimesNewRoman"/>
      <charset val="186"/>
    </font>
    <font>
      <b/>
      <sz val="9"/>
      <color theme="1"/>
      <name val="TimesNewRoman"/>
      <charset val="186"/>
    </font>
    <font>
      <sz val="12"/>
      <color theme="1"/>
      <name val="Times New Roman Baltic"/>
      <family val="1"/>
      <charset val="186"/>
    </font>
    <font>
      <sz val="10"/>
      <color indexed="8"/>
      <name val="Times New Roman"/>
      <family val="1"/>
      <charset val="186"/>
    </font>
    <font>
      <b/>
      <i/>
      <sz val="12"/>
      <name val="Times New Roman Baltic"/>
      <charset val="186"/>
    </font>
    <font>
      <b/>
      <sz val="9"/>
      <color rgb="FF0000FF"/>
      <name val="Times New Roman Baltic"/>
      <family val="1"/>
      <charset val="186"/>
    </font>
    <font>
      <b/>
      <sz val="9"/>
      <color rgb="FF0000FF"/>
      <name val="Times New Roman"/>
      <family val="1"/>
      <charset val="186"/>
    </font>
    <font>
      <b/>
      <sz val="9"/>
      <name val="Times New Roman Baltic"/>
      <charset val="186"/>
    </font>
    <font>
      <b/>
      <sz val="9"/>
      <name val="Times New Roman"/>
      <family val="1"/>
      <charset val="186"/>
    </font>
    <font>
      <sz val="9"/>
      <name val="Times New Roman Baltic"/>
      <family val="1"/>
      <charset val="186"/>
    </font>
    <font>
      <sz val="9"/>
      <color theme="1"/>
      <name val="Times New Roman"/>
      <family val="1"/>
      <charset val="186"/>
    </font>
    <font>
      <b/>
      <i/>
      <sz val="9"/>
      <color theme="1"/>
      <name val="Times New Roman"/>
      <family val="1"/>
      <charset val="186"/>
    </font>
    <font>
      <b/>
      <sz val="9"/>
      <color theme="1"/>
      <name val="Times New Roman"/>
      <family val="1"/>
      <charset val="186"/>
    </font>
    <font>
      <sz val="9"/>
      <color theme="1"/>
      <name val="Calibri"/>
      <family val="2"/>
      <charset val="186"/>
      <scheme val="minor"/>
    </font>
    <font>
      <b/>
      <sz val="9"/>
      <color theme="1"/>
      <name val="Calibri"/>
      <family val="2"/>
      <charset val="186"/>
      <scheme val="minor"/>
    </font>
    <font>
      <sz val="9"/>
      <color theme="1"/>
      <name val="Times New Roman Baltic"/>
      <family val="1"/>
      <charset val="186"/>
    </font>
    <font>
      <sz val="9"/>
      <color theme="1"/>
      <name val="TimesLT"/>
      <charset val="186"/>
    </font>
    <font>
      <b/>
      <sz val="9"/>
      <color theme="1"/>
      <name val="Times New Roman Baltic"/>
      <charset val="186"/>
    </font>
    <font>
      <b/>
      <i/>
      <sz val="9"/>
      <color theme="1"/>
      <name val="Times New Roman Baltic"/>
      <charset val="186"/>
    </font>
    <font>
      <b/>
      <sz val="9"/>
      <color theme="1"/>
      <name val="Times New Roman Baltic"/>
      <family val="1"/>
      <charset val="186"/>
    </font>
    <font>
      <sz val="9"/>
      <color theme="1"/>
      <name val="Times New Roman Baltic"/>
      <charset val="186"/>
    </font>
    <font>
      <sz val="9"/>
      <color theme="1"/>
      <name val="Calibri"/>
      <family val="2"/>
      <charset val="186"/>
    </font>
    <font>
      <b/>
      <sz val="9"/>
      <name val="Times New Roman Baltic"/>
      <family val="1"/>
      <charset val="186"/>
    </font>
    <font>
      <sz val="9"/>
      <name val="Times New Roman Baltic"/>
      <charset val="186"/>
    </font>
    <font>
      <sz val="12"/>
      <color theme="1"/>
      <name val="Calibri"/>
      <family val="2"/>
      <charset val="186"/>
      <scheme val="minor"/>
    </font>
    <font>
      <b/>
      <sz val="10"/>
      <color theme="1"/>
      <name val="Calibri"/>
      <family val="2"/>
      <charset val="186"/>
      <scheme val="minor"/>
    </font>
    <font>
      <sz val="12"/>
      <color rgb="FFFF0000"/>
      <name val="Calibri"/>
      <family val="2"/>
      <charset val="186"/>
      <scheme val="minor"/>
    </font>
    <font>
      <sz val="8"/>
      <color theme="0"/>
      <name val="Times New Roman Baltic"/>
      <family val="1"/>
      <charset val="186"/>
    </font>
    <font>
      <b/>
      <sz val="8"/>
      <color theme="0"/>
      <name val="Times New Roman Baltic"/>
      <family val="1"/>
      <charset val="186"/>
    </font>
    <font>
      <b/>
      <sz val="9"/>
      <color theme="1"/>
      <name val="TimesLT"/>
      <charset val="186"/>
    </font>
    <font>
      <sz val="9"/>
      <color indexed="81"/>
      <name val="Tahoma"/>
      <charset val="1"/>
    </font>
    <font>
      <b/>
      <sz val="9"/>
      <color indexed="81"/>
      <name val="Tahoma"/>
      <charset val="1"/>
    </font>
    <font>
      <b/>
      <sz val="10"/>
      <color theme="1"/>
      <name val="Times New Roman"/>
      <family val="1"/>
      <charset val="186"/>
    </font>
    <font>
      <sz val="10"/>
      <color theme="1"/>
      <name val="Times New Roman"/>
      <family val="1"/>
      <charset val="186"/>
    </font>
    <font>
      <sz val="10"/>
      <color theme="1"/>
      <name val="Calibri"/>
      <family val="2"/>
      <charset val="186"/>
      <scheme val="minor"/>
    </font>
  </fonts>
  <fills count="9">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s>
  <cellStyleXfs count="8">
    <xf numFmtId="0" fontId="0" fillId="0" borderId="0"/>
    <xf numFmtId="0" fontId="1" fillId="0" borderId="0"/>
    <xf numFmtId="9" fontId="5" fillId="0" borderId="0" applyFont="0" applyFill="0" applyBorder="0" applyAlignment="0" applyProtection="0"/>
    <xf numFmtId="0" fontId="6" fillId="0" borderId="0"/>
    <xf numFmtId="0" fontId="6" fillId="0" borderId="0"/>
    <xf numFmtId="0" fontId="9" fillId="0" borderId="0"/>
    <xf numFmtId="0" fontId="6" fillId="0" borderId="0"/>
    <xf numFmtId="0" fontId="6" fillId="0" borderId="0"/>
  </cellStyleXfs>
  <cellXfs count="233">
    <xf numFmtId="0" fontId="0" fillId="0" borderId="0" xfId="0"/>
    <xf numFmtId="3" fontId="7" fillId="0" borderId="0" xfId="1" applyNumberFormat="1" applyFont="1"/>
    <xf numFmtId="3" fontId="8" fillId="0" borderId="0" xfId="1" applyNumberFormat="1" applyFont="1" applyFill="1" applyAlignment="1">
      <alignment horizontal="center" vertical="center" wrapText="1"/>
    </xf>
    <xf numFmtId="3" fontId="4" fillId="0" borderId="0" xfId="1" applyNumberFormat="1" applyFont="1"/>
    <xf numFmtId="3" fontId="2" fillId="0" borderId="0" xfId="1" applyNumberFormat="1" applyFont="1" applyFill="1" applyAlignment="1">
      <alignment horizontal="center" vertical="center" wrapText="1"/>
    </xf>
    <xf numFmtId="3" fontId="4" fillId="0" borderId="0" xfId="1" applyNumberFormat="1" applyFont="1" applyAlignment="1">
      <alignment horizontal="center" vertical="center"/>
    </xf>
    <xf numFmtId="3" fontId="4" fillId="0" borderId="0" xfId="1" applyNumberFormat="1" applyFont="1" applyFill="1"/>
    <xf numFmtId="3" fontId="4" fillId="2" borderId="0" xfId="1" applyNumberFormat="1" applyFont="1" applyFill="1"/>
    <xf numFmtId="3" fontId="4" fillId="0" borderId="0" xfId="1" applyNumberFormat="1" applyFont="1" applyFill="1" applyAlignment="1">
      <alignment horizontal="center" vertical="center" wrapText="1"/>
    </xf>
    <xf numFmtId="3" fontId="4" fillId="0" borderId="0" xfId="1" applyNumberFormat="1" applyFont="1" applyFill="1" applyBorder="1"/>
    <xf numFmtId="3" fontId="13" fillId="0" borderId="0" xfId="1" applyNumberFormat="1" applyFont="1"/>
    <xf numFmtId="3" fontId="14" fillId="0" borderId="0" xfId="1" applyNumberFormat="1" applyFont="1"/>
    <xf numFmtId="3" fontId="15" fillId="0" borderId="0" xfId="1" applyNumberFormat="1" applyFont="1" applyFill="1" applyAlignment="1">
      <alignment horizontal="center" vertical="center" wrapText="1"/>
    </xf>
    <xf numFmtId="3" fontId="19" fillId="0" borderId="0" xfId="1" applyNumberFormat="1" applyFont="1" applyFill="1" applyAlignment="1">
      <alignment horizontal="center" vertical="center" wrapText="1"/>
    </xf>
    <xf numFmtId="3" fontId="20" fillId="0" borderId="0" xfId="1" applyNumberFormat="1" applyFont="1" applyFill="1"/>
    <xf numFmtId="3" fontId="3" fillId="0" borderId="0" xfId="1" applyNumberFormat="1" applyFont="1" applyFill="1" applyAlignment="1">
      <alignment horizontal="center" vertical="center" wrapText="1"/>
    </xf>
    <xf numFmtId="0" fontId="15" fillId="0" borderId="0" xfId="0" applyFont="1"/>
    <xf numFmtId="0" fontId="22" fillId="0" borderId="0" xfId="0" applyFont="1" applyBorder="1" applyAlignment="1">
      <alignment horizontal="centerContinuous"/>
    </xf>
    <xf numFmtId="0" fontId="22" fillId="0" borderId="0" xfId="0" applyFont="1" applyAlignment="1">
      <alignment horizontal="center" vertical="center"/>
    </xf>
    <xf numFmtId="0" fontId="22" fillId="0" borderId="0" xfId="0" applyFont="1" applyAlignment="1">
      <alignment horizontal="centerContinuous"/>
    </xf>
    <xf numFmtId="3" fontId="16" fillId="0" borderId="0" xfId="1" applyNumberFormat="1" applyFont="1" applyFill="1"/>
    <xf numFmtId="9" fontId="24" fillId="0" borderId="9" xfId="2" applyFont="1" applyFill="1" applyBorder="1" applyAlignment="1">
      <alignment vertical="center" wrapText="1"/>
    </xf>
    <xf numFmtId="9" fontId="24" fillId="5" borderId="1" xfId="2" applyFont="1" applyFill="1" applyBorder="1" applyAlignment="1">
      <alignment vertical="center" wrapText="1"/>
    </xf>
    <xf numFmtId="9" fontId="24" fillId="0" borderId="1" xfId="2" applyFont="1" applyFill="1" applyBorder="1" applyAlignment="1">
      <alignment vertical="center" wrapText="1"/>
    </xf>
    <xf numFmtId="3" fontId="22" fillId="0" borderId="0" xfId="0" applyNumberFormat="1" applyFont="1" applyAlignment="1">
      <alignment horizontal="centerContinuous"/>
    </xf>
    <xf numFmtId="3" fontId="10" fillId="5" borderId="0" xfId="1" applyNumberFormat="1" applyFont="1" applyFill="1"/>
    <xf numFmtId="3" fontId="18" fillId="0" borderId="0" xfId="1" applyNumberFormat="1" applyFont="1" applyAlignment="1">
      <alignment horizontal="left"/>
    </xf>
    <xf numFmtId="0" fontId="27" fillId="5" borderId="0" xfId="0" applyFont="1" applyFill="1" applyAlignment="1"/>
    <xf numFmtId="1" fontId="28" fillId="0" borderId="0" xfId="0" applyNumberFormat="1" applyFont="1" applyBorder="1" applyAlignment="1">
      <alignment horizontal="center"/>
    </xf>
    <xf numFmtId="3" fontId="4" fillId="0" borderId="0" xfId="1" applyNumberFormat="1" applyFont="1" applyAlignment="1">
      <alignment horizontal="center"/>
    </xf>
    <xf numFmtId="3" fontId="7" fillId="0" borderId="0" xfId="1" applyNumberFormat="1" applyFont="1" applyAlignment="1">
      <alignment horizontal="center"/>
    </xf>
    <xf numFmtId="0" fontId="0" fillId="0" borderId="0" xfId="0" applyAlignment="1">
      <alignment horizontal="center"/>
    </xf>
    <xf numFmtId="3" fontId="4" fillId="0" borderId="0" xfId="1" applyNumberFormat="1" applyFont="1" applyFill="1" applyAlignment="1">
      <alignment horizontal="center"/>
    </xf>
    <xf numFmtId="3" fontId="29" fillId="7" borderId="30" xfId="1" applyNumberFormat="1" applyFont="1" applyFill="1" applyBorder="1" applyAlignment="1">
      <alignment horizontal="center"/>
    </xf>
    <xf numFmtId="3" fontId="29" fillId="7" borderId="9" xfId="1" applyNumberFormat="1" applyFont="1" applyFill="1" applyBorder="1"/>
    <xf numFmtId="49" fontId="30" fillId="7" borderId="29" xfId="1" applyNumberFormat="1" applyFont="1" applyFill="1" applyBorder="1" applyAlignment="1">
      <alignment horizontal="center" vertical="center"/>
    </xf>
    <xf numFmtId="49" fontId="30" fillId="7" borderId="13" xfId="1" applyNumberFormat="1" applyFont="1" applyFill="1" applyBorder="1" applyAlignment="1">
      <alignment horizontal="center" vertical="center"/>
    </xf>
    <xf numFmtId="9" fontId="30" fillId="7" borderId="13" xfId="2" applyFont="1" applyFill="1" applyBorder="1" applyAlignment="1">
      <alignment horizontal="right" vertical="center" wrapText="1"/>
    </xf>
    <xf numFmtId="3" fontId="30" fillId="7" borderId="13" xfId="1" applyNumberFormat="1" applyFont="1" applyFill="1" applyBorder="1" applyAlignment="1">
      <alignment horizontal="center" vertical="center" wrapText="1"/>
    </xf>
    <xf numFmtId="3" fontId="31" fillId="4" borderId="30" xfId="1" applyNumberFormat="1" applyFont="1" applyFill="1" applyBorder="1" applyAlignment="1">
      <alignment horizontal="center" vertical="center"/>
    </xf>
    <xf numFmtId="3" fontId="32" fillId="4" borderId="1" xfId="1" applyNumberFormat="1" applyFont="1" applyFill="1" applyBorder="1" applyAlignment="1">
      <alignment horizontal="center" vertical="center" wrapText="1"/>
    </xf>
    <xf numFmtId="3" fontId="32" fillId="4" borderId="9" xfId="1" applyNumberFormat="1" applyFont="1" applyFill="1" applyBorder="1" applyAlignment="1">
      <alignment horizontal="left" vertical="center"/>
    </xf>
    <xf numFmtId="3" fontId="32" fillId="4" borderId="13" xfId="1" applyNumberFormat="1" applyFont="1" applyFill="1" applyBorder="1" applyAlignment="1">
      <alignment horizontal="center" vertical="center" wrapText="1"/>
    </xf>
    <xf numFmtId="3" fontId="33" fillId="3" borderId="19" xfId="1" applyNumberFormat="1" applyFont="1" applyFill="1" applyBorder="1" applyAlignment="1">
      <alignment horizontal="center" vertical="center"/>
    </xf>
    <xf numFmtId="3" fontId="35" fillId="3" borderId="1" xfId="1" applyNumberFormat="1" applyFont="1" applyFill="1" applyBorder="1" applyAlignment="1">
      <alignment horizontal="left" vertical="center" wrapText="1"/>
    </xf>
    <xf numFmtId="3" fontId="36" fillId="3" borderId="13" xfId="1" applyNumberFormat="1" applyFont="1" applyFill="1" applyBorder="1" applyAlignment="1">
      <alignment horizontal="center" vertical="center" wrapText="1"/>
    </xf>
    <xf numFmtId="3" fontId="36" fillId="3" borderId="9" xfId="1" applyNumberFormat="1" applyFont="1" applyFill="1" applyBorder="1" applyAlignment="1">
      <alignment horizontal="center" vertical="center" wrapText="1"/>
    </xf>
    <xf numFmtId="3" fontId="33" fillId="0" borderId="19" xfId="1" applyNumberFormat="1" applyFont="1" applyFill="1" applyBorder="1" applyAlignment="1">
      <alignment horizontal="center" vertical="center"/>
    </xf>
    <xf numFmtId="49" fontId="34" fillId="0" borderId="3" xfId="1" applyNumberFormat="1" applyFont="1" applyFill="1" applyBorder="1" applyAlignment="1">
      <alignment horizontal="center" vertical="center"/>
    </xf>
    <xf numFmtId="49" fontId="34" fillId="0" borderId="1" xfId="1" applyNumberFormat="1" applyFont="1" applyFill="1" applyBorder="1" applyAlignment="1">
      <alignment horizontal="center" vertical="center"/>
    </xf>
    <xf numFmtId="9" fontId="34" fillId="0" borderId="1" xfId="2" applyFont="1" applyFill="1" applyBorder="1" applyAlignment="1">
      <alignment horizontal="left" vertical="center" wrapText="1"/>
    </xf>
    <xf numFmtId="3" fontId="34" fillId="0" borderId="3" xfId="1" applyNumberFormat="1" applyFont="1" applyFill="1" applyBorder="1" applyAlignment="1">
      <alignment horizontal="center" vertical="center" wrapText="1"/>
    </xf>
    <xf numFmtId="3" fontId="34" fillId="0" borderId="1" xfId="1" applyNumberFormat="1" applyFont="1" applyFill="1" applyBorder="1" applyAlignment="1">
      <alignment horizontal="center" vertical="center" wrapText="1"/>
    </xf>
    <xf numFmtId="49" fontId="34" fillId="5" borderId="1" xfId="1" applyNumberFormat="1" applyFont="1" applyFill="1" applyBorder="1" applyAlignment="1">
      <alignment horizontal="center" vertical="center"/>
    </xf>
    <xf numFmtId="49" fontId="34" fillId="5" borderId="3" xfId="1" applyNumberFormat="1" applyFont="1" applyFill="1" applyBorder="1" applyAlignment="1">
      <alignment horizontal="center" vertical="center"/>
    </xf>
    <xf numFmtId="9" fontId="34" fillId="5" borderId="9" xfId="2" applyFont="1" applyFill="1" applyBorder="1" applyAlignment="1">
      <alignment horizontal="left" vertical="center" wrapText="1"/>
    </xf>
    <xf numFmtId="3" fontId="34" fillId="5" borderId="1" xfId="1" applyNumberFormat="1" applyFont="1" applyFill="1" applyBorder="1" applyAlignment="1">
      <alignment horizontal="center" vertical="center" wrapText="1"/>
    </xf>
    <xf numFmtId="3" fontId="34" fillId="5" borderId="21" xfId="1" applyNumberFormat="1" applyFont="1" applyFill="1" applyBorder="1" applyAlignment="1">
      <alignment horizontal="center" vertical="center"/>
    </xf>
    <xf numFmtId="3" fontId="35" fillId="5" borderId="1" xfId="1" applyNumberFormat="1" applyFont="1" applyFill="1" applyBorder="1" applyAlignment="1">
      <alignment horizontal="left" vertical="center" wrapText="1"/>
    </xf>
    <xf numFmtId="3" fontId="36" fillId="5" borderId="13" xfId="1" applyNumberFormat="1" applyFont="1" applyFill="1" applyBorder="1" applyAlignment="1">
      <alignment horizontal="center" vertical="center" wrapText="1"/>
    </xf>
    <xf numFmtId="49" fontId="34" fillId="0" borderId="13" xfId="1" applyNumberFormat="1" applyFont="1" applyFill="1" applyBorder="1" applyAlignment="1">
      <alignment horizontal="center" vertical="center"/>
    </xf>
    <xf numFmtId="49" fontId="34" fillId="0" borderId="9" xfId="1" applyNumberFormat="1" applyFont="1" applyFill="1" applyBorder="1" applyAlignment="1">
      <alignment horizontal="center" vertical="center"/>
    </xf>
    <xf numFmtId="49" fontId="34" fillId="5" borderId="9" xfId="1" applyNumberFormat="1" applyFont="1" applyFill="1" applyBorder="1" applyAlignment="1">
      <alignment horizontal="center" vertical="center"/>
    </xf>
    <xf numFmtId="3" fontId="33" fillId="2" borderId="19" xfId="1" applyNumberFormat="1" applyFont="1" applyFill="1" applyBorder="1" applyAlignment="1">
      <alignment horizontal="center" vertical="center"/>
    </xf>
    <xf numFmtId="3" fontId="35" fillId="3" borderId="1" xfId="1" applyNumberFormat="1" applyFont="1" applyFill="1" applyBorder="1" applyAlignment="1">
      <alignment horizontal="left" vertical="center"/>
    </xf>
    <xf numFmtId="3" fontId="36" fillId="3" borderId="3" xfId="1" applyNumberFormat="1" applyFont="1" applyFill="1" applyBorder="1" applyAlignment="1">
      <alignment horizontal="center" vertical="center"/>
    </xf>
    <xf numFmtId="3" fontId="36" fillId="3" borderId="1" xfId="1" applyNumberFormat="1" applyFont="1" applyFill="1" applyBorder="1" applyAlignment="1">
      <alignment horizontal="center" vertical="center"/>
    </xf>
    <xf numFmtId="49" fontId="34" fillId="0" borderId="3" xfId="3" applyNumberFormat="1" applyFont="1" applyFill="1" applyBorder="1" applyAlignment="1">
      <alignment horizontal="center" vertical="center" wrapText="1"/>
    </xf>
    <xf numFmtId="49" fontId="34" fillId="0" borderId="1" xfId="0" applyNumberFormat="1" applyFont="1" applyFill="1" applyBorder="1" applyAlignment="1">
      <alignment horizontal="center" vertical="center"/>
    </xf>
    <xf numFmtId="0" fontId="34" fillId="0" borderId="1" xfId="0" applyFont="1" applyFill="1" applyBorder="1" applyAlignment="1">
      <alignment horizontal="left" vertical="center" wrapText="1"/>
    </xf>
    <xf numFmtId="3" fontId="34" fillId="0" borderId="3" xfId="0" applyNumberFormat="1" applyFont="1" applyFill="1" applyBorder="1" applyAlignment="1">
      <alignment horizontal="center" vertical="center"/>
    </xf>
    <xf numFmtId="3" fontId="34" fillId="0" borderId="1" xfId="3" applyNumberFormat="1" applyFont="1" applyFill="1" applyBorder="1" applyAlignment="1">
      <alignment horizontal="center" vertical="center"/>
    </xf>
    <xf numFmtId="49" fontId="34" fillId="5" borderId="3" xfId="3" applyNumberFormat="1" applyFont="1" applyFill="1" applyBorder="1" applyAlignment="1">
      <alignment horizontal="center" vertical="center" wrapText="1"/>
    </xf>
    <xf numFmtId="49" fontId="34" fillId="5" borderId="1" xfId="0" applyNumberFormat="1" applyFont="1" applyFill="1" applyBorder="1" applyAlignment="1">
      <alignment horizontal="center" vertical="center"/>
    </xf>
    <xf numFmtId="0" fontId="34" fillId="5" borderId="1" xfId="0" applyFont="1" applyFill="1" applyBorder="1" applyAlignment="1">
      <alignment horizontal="left" vertical="center" wrapText="1"/>
    </xf>
    <xf numFmtId="3" fontId="34" fillId="5" borderId="1" xfId="3" applyNumberFormat="1" applyFont="1" applyFill="1" applyBorder="1" applyAlignment="1">
      <alignment horizontal="center" vertical="center"/>
    </xf>
    <xf numFmtId="49" fontId="34" fillId="0" borderId="3" xfId="0" applyNumberFormat="1" applyFont="1" applyFill="1" applyBorder="1" applyAlignment="1">
      <alignment horizontal="center" vertical="center"/>
    </xf>
    <xf numFmtId="9" fontId="24" fillId="0" borderId="1" xfId="2" applyFont="1" applyFill="1" applyBorder="1" applyAlignment="1">
      <alignment horizontal="left" vertical="center" wrapText="1"/>
    </xf>
    <xf numFmtId="3" fontId="34" fillId="0" borderId="1" xfId="4" applyNumberFormat="1" applyFont="1" applyFill="1" applyBorder="1" applyAlignment="1">
      <alignment horizontal="center" vertical="center"/>
    </xf>
    <xf numFmtId="3" fontId="33" fillId="0" borderId="1" xfId="1" applyNumberFormat="1" applyFont="1" applyFill="1" applyBorder="1" applyAlignment="1">
      <alignment vertical="center"/>
    </xf>
    <xf numFmtId="0" fontId="34" fillId="0" borderId="1" xfId="3" applyFont="1" applyFill="1" applyBorder="1" applyAlignment="1">
      <alignment horizontal="left" vertical="center" wrapText="1"/>
    </xf>
    <xf numFmtId="3" fontId="34" fillId="0" borderId="1" xfId="0" applyNumberFormat="1" applyFont="1" applyFill="1" applyBorder="1" applyAlignment="1">
      <alignment horizontal="center" vertical="center"/>
    </xf>
    <xf numFmtId="49" fontId="34" fillId="5" borderId="3" xfId="0" applyNumberFormat="1" applyFont="1" applyFill="1" applyBorder="1" applyAlignment="1">
      <alignment horizontal="center" vertical="center"/>
    </xf>
    <xf numFmtId="9" fontId="24" fillId="5" borderId="1" xfId="2" applyFont="1" applyFill="1" applyBorder="1" applyAlignment="1">
      <alignment horizontal="left" vertical="center" wrapText="1"/>
    </xf>
    <xf numFmtId="3" fontId="34" fillId="5" borderId="1" xfId="4" applyNumberFormat="1" applyFont="1" applyFill="1" applyBorder="1" applyAlignment="1">
      <alignment horizontal="center" vertical="center"/>
    </xf>
    <xf numFmtId="0" fontId="40" fillId="0" borderId="1" xfId="0" applyFont="1" applyFill="1" applyBorder="1" applyAlignment="1">
      <alignment horizontal="left" vertical="center" wrapText="1"/>
    </xf>
    <xf numFmtId="9" fontId="24" fillId="0" borderId="1" xfId="2" applyFont="1" applyBorder="1" applyAlignment="1">
      <alignment horizontal="left" vertical="center" wrapText="1"/>
    </xf>
    <xf numFmtId="0" fontId="34" fillId="5" borderId="1" xfId="3" applyFont="1" applyFill="1" applyBorder="1" applyAlignment="1">
      <alignment horizontal="left" vertical="center" wrapText="1"/>
    </xf>
    <xf numFmtId="3" fontId="34" fillId="5" borderId="1" xfId="0" applyNumberFormat="1" applyFont="1" applyFill="1" applyBorder="1" applyAlignment="1">
      <alignment horizontal="center" vertical="center"/>
    </xf>
    <xf numFmtId="0" fontId="40" fillId="5" borderId="1" xfId="0" applyFont="1" applyFill="1" applyBorder="1" applyAlignment="1">
      <alignment horizontal="left" vertical="center" wrapText="1"/>
    </xf>
    <xf numFmtId="49" fontId="41" fillId="3" borderId="3" xfId="1" applyNumberFormat="1" applyFont="1" applyFill="1" applyBorder="1" applyAlignment="1">
      <alignment horizontal="center" vertical="center"/>
    </xf>
    <xf numFmtId="49" fontId="41" fillId="3" borderId="1" xfId="1" applyNumberFormat="1" applyFont="1" applyFill="1" applyBorder="1" applyAlignment="1">
      <alignment horizontal="center" vertical="center"/>
    </xf>
    <xf numFmtId="3" fontId="42" fillId="3" borderId="1" xfId="1" applyNumberFormat="1" applyFont="1" applyFill="1" applyBorder="1" applyAlignment="1">
      <alignment horizontal="left" vertical="center" wrapText="1"/>
    </xf>
    <xf numFmtId="3" fontId="43" fillId="3" borderId="3" xfId="1" applyNumberFormat="1" applyFont="1" applyFill="1" applyBorder="1" applyAlignment="1">
      <alignment horizontal="center" vertical="center" wrapText="1"/>
    </xf>
    <xf numFmtId="3" fontId="43" fillId="3" borderId="1" xfId="1" applyNumberFormat="1" applyFont="1" applyFill="1" applyBorder="1" applyAlignment="1">
      <alignment horizontal="center" vertical="center" wrapText="1"/>
    </xf>
    <xf numFmtId="49" fontId="44" fillId="0" borderId="3" xfId="1" applyNumberFormat="1" applyFont="1" applyFill="1" applyBorder="1" applyAlignment="1">
      <alignment horizontal="center" vertical="center"/>
    </xf>
    <xf numFmtId="49" fontId="44" fillId="0" borderId="1" xfId="1" applyNumberFormat="1" applyFont="1" applyFill="1" applyBorder="1" applyAlignment="1">
      <alignment horizontal="center" vertical="center"/>
    </xf>
    <xf numFmtId="3" fontId="44" fillId="0" borderId="1" xfId="1" applyNumberFormat="1" applyFont="1" applyFill="1" applyBorder="1" applyAlignment="1">
      <alignment horizontal="left" vertical="center" wrapText="1"/>
    </xf>
    <xf numFmtId="3" fontId="39" fillId="0" borderId="1" xfId="1" applyNumberFormat="1" applyFont="1" applyFill="1" applyBorder="1" applyAlignment="1">
      <alignment horizontal="center" vertical="center" wrapText="1"/>
    </xf>
    <xf numFmtId="49" fontId="44" fillId="3" borderId="3" xfId="1" applyNumberFormat="1" applyFont="1" applyFill="1" applyBorder="1" applyAlignment="1">
      <alignment horizontal="center" vertical="center"/>
    </xf>
    <xf numFmtId="49" fontId="44" fillId="3" borderId="1" xfId="1" applyNumberFormat="1" applyFont="1" applyFill="1" applyBorder="1" applyAlignment="1">
      <alignment horizontal="center" vertical="center"/>
    </xf>
    <xf numFmtId="3" fontId="41" fillId="3" borderId="3" xfId="1" applyNumberFormat="1" applyFont="1" applyFill="1" applyBorder="1" applyAlignment="1">
      <alignment horizontal="center" vertical="center"/>
    </xf>
    <xf numFmtId="3" fontId="41" fillId="3" borderId="1" xfId="1" applyNumberFormat="1" applyFont="1" applyFill="1" applyBorder="1" applyAlignment="1">
      <alignment horizontal="center" vertical="center"/>
    </xf>
    <xf numFmtId="49" fontId="39" fillId="0" borderId="3" xfId="1" applyNumberFormat="1" applyFont="1" applyFill="1" applyBorder="1" applyAlignment="1">
      <alignment horizontal="center" vertical="center"/>
    </xf>
    <xf numFmtId="49" fontId="39" fillId="0" borderId="1" xfId="1" applyNumberFormat="1" applyFont="1" applyFill="1" applyBorder="1" applyAlignment="1">
      <alignment horizontal="center" vertical="center"/>
    </xf>
    <xf numFmtId="3" fontId="39" fillId="0" borderId="3" xfId="1" applyNumberFormat="1" applyFont="1" applyFill="1" applyBorder="1" applyAlignment="1">
      <alignment horizontal="center" vertical="center" wrapText="1"/>
    </xf>
    <xf numFmtId="0" fontId="39" fillId="0" borderId="1" xfId="0" applyFont="1" applyFill="1" applyBorder="1" applyAlignment="1">
      <alignment horizontal="left" vertical="center" wrapText="1"/>
    </xf>
    <xf numFmtId="0" fontId="39" fillId="0" borderId="1" xfId="0" applyFont="1" applyFill="1" applyBorder="1" applyAlignment="1">
      <alignment horizontal="left" vertical="center"/>
    </xf>
    <xf numFmtId="49" fontId="39" fillId="5" borderId="3" xfId="1" applyNumberFormat="1" applyFont="1" applyFill="1" applyBorder="1" applyAlignment="1">
      <alignment horizontal="center" vertical="center"/>
    </xf>
    <xf numFmtId="49" fontId="39" fillId="5" borderId="1" xfId="1" applyNumberFormat="1" applyFont="1" applyFill="1" applyBorder="1" applyAlignment="1">
      <alignment horizontal="center" vertical="center"/>
    </xf>
    <xf numFmtId="0" fontId="34" fillId="0" borderId="1" xfId="0" applyFont="1" applyFill="1" applyBorder="1" applyAlignment="1" applyProtection="1">
      <alignment horizontal="left" vertical="center" wrapText="1"/>
      <protection locked="0"/>
    </xf>
    <xf numFmtId="0" fontId="34" fillId="0" borderId="1" xfId="0" applyFont="1" applyBorder="1" applyAlignment="1">
      <alignment horizontal="left" vertical="center" wrapText="1"/>
    </xf>
    <xf numFmtId="3" fontId="41" fillId="3" borderId="13" xfId="1" applyNumberFormat="1" applyFont="1" applyFill="1" applyBorder="1" applyAlignment="1">
      <alignment horizontal="center" vertical="center"/>
    </xf>
    <xf numFmtId="3" fontId="41" fillId="3" borderId="9" xfId="1" applyNumberFormat="1" applyFont="1" applyFill="1" applyBorder="1" applyAlignment="1">
      <alignment horizontal="center" vertical="center"/>
    </xf>
    <xf numFmtId="3" fontId="34" fillId="0" borderId="3" xfId="0" applyNumberFormat="1" applyFont="1" applyBorder="1" applyAlignment="1">
      <alignment horizontal="center" vertical="center" wrapText="1"/>
    </xf>
    <xf numFmtId="49" fontId="41" fillId="6" borderId="3" xfId="1" applyNumberFormat="1" applyFont="1" applyFill="1" applyBorder="1" applyAlignment="1">
      <alignment horizontal="center" vertical="center"/>
    </xf>
    <xf numFmtId="49" fontId="41" fillId="6" borderId="1" xfId="1" applyNumberFormat="1" applyFont="1" applyFill="1" applyBorder="1" applyAlignment="1">
      <alignment horizontal="center" vertical="center"/>
    </xf>
    <xf numFmtId="0" fontId="42" fillId="6" borderId="1" xfId="0" applyFont="1" applyFill="1" applyBorder="1" applyAlignment="1">
      <alignment horizontal="center" vertical="center" wrapText="1"/>
    </xf>
    <xf numFmtId="3" fontId="41" fillId="6" borderId="3" xfId="1" applyNumberFormat="1" applyFont="1" applyFill="1" applyBorder="1" applyAlignment="1">
      <alignment horizontal="center" vertical="center" wrapText="1"/>
    </xf>
    <xf numFmtId="3" fontId="41" fillId="6" borderId="1" xfId="1" applyNumberFormat="1" applyFont="1" applyFill="1" applyBorder="1" applyAlignment="1">
      <alignment horizontal="center" vertical="center" wrapText="1"/>
    </xf>
    <xf numFmtId="49" fontId="39" fillId="0" borderId="3" xfId="0" applyNumberFormat="1" applyFont="1" applyFill="1" applyBorder="1" applyAlignment="1">
      <alignment horizontal="center" vertical="center"/>
    </xf>
    <xf numFmtId="49" fontId="39" fillId="0" borderId="1" xfId="0" applyNumberFormat="1" applyFont="1" applyFill="1" applyBorder="1" applyAlignment="1">
      <alignment horizontal="center" vertical="center"/>
    </xf>
    <xf numFmtId="3" fontId="39" fillId="0" borderId="1" xfId="0" applyNumberFormat="1" applyFont="1" applyFill="1" applyBorder="1" applyAlignment="1">
      <alignment horizontal="left" vertical="center" wrapText="1"/>
    </xf>
    <xf numFmtId="49" fontId="39" fillId="5" borderId="3" xfId="0" applyNumberFormat="1" applyFont="1" applyFill="1" applyBorder="1" applyAlignment="1">
      <alignment horizontal="center" vertical="center"/>
    </xf>
    <xf numFmtId="49" fontId="39" fillId="5" borderId="1" xfId="0" applyNumberFormat="1" applyFont="1" applyFill="1" applyBorder="1" applyAlignment="1">
      <alignment horizontal="center" vertical="center"/>
    </xf>
    <xf numFmtId="3" fontId="39" fillId="5" borderId="1" xfId="0" applyNumberFormat="1" applyFont="1" applyFill="1" applyBorder="1" applyAlignment="1">
      <alignment horizontal="left" vertical="center" wrapText="1"/>
    </xf>
    <xf numFmtId="3" fontId="39" fillId="0" borderId="3" xfId="1" applyNumberFormat="1" applyFont="1" applyFill="1" applyBorder="1" applyAlignment="1">
      <alignment horizontal="center" vertical="center"/>
    </xf>
    <xf numFmtId="3" fontId="39" fillId="0" borderId="1" xfId="1" applyNumberFormat="1" applyFont="1" applyFill="1" applyBorder="1" applyAlignment="1">
      <alignment horizontal="center" vertical="center"/>
    </xf>
    <xf numFmtId="0" fontId="42" fillId="0" borderId="1" xfId="0" applyFont="1" applyFill="1" applyBorder="1" applyAlignment="1">
      <alignment horizontal="center" vertical="center" wrapText="1"/>
    </xf>
    <xf numFmtId="3" fontId="39" fillId="0" borderId="3" xfId="0" applyNumberFormat="1" applyFont="1" applyFill="1" applyBorder="1" applyAlignment="1">
      <alignment horizontal="center" vertical="center"/>
    </xf>
    <xf numFmtId="49" fontId="39" fillId="5" borderId="3" xfId="0" applyNumberFormat="1" applyFont="1" applyFill="1" applyBorder="1" applyAlignment="1">
      <alignment vertical="center"/>
    </xf>
    <xf numFmtId="49" fontId="39" fillId="5" borderId="1" xfId="0" applyNumberFormat="1" applyFont="1" applyFill="1" applyBorder="1" applyAlignment="1">
      <alignment vertical="center"/>
    </xf>
    <xf numFmtId="3" fontId="39" fillId="5" borderId="1" xfId="0" applyNumberFormat="1" applyFont="1" applyFill="1" applyBorder="1" applyAlignment="1">
      <alignment vertical="center" wrapText="1"/>
    </xf>
    <xf numFmtId="0" fontId="34" fillId="0" borderId="1" xfId="0" applyFont="1" applyBorder="1" applyAlignment="1">
      <alignment horizontal="left" vertical="center"/>
    </xf>
    <xf numFmtId="3" fontId="39" fillId="0" borderId="1" xfId="1" applyNumberFormat="1" applyFont="1" applyFill="1" applyBorder="1" applyAlignment="1">
      <alignment horizontal="left" vertical="center" wrapText="1"/>
    </xf>
    <xf numFmtId="3" fontId="33" fillId="0" borderId="27" xfId="1" applyNumberFormat="1" applyFont="1" applyFill="1" applyBorder="1" applyAlignment="1">
      <alignment horizontal="center" vertical="center"/>
    </xf>
    <xf numFmtId="49" fontId="34" fillId="5" borderId="17" xfId="0" applyNumberFormat="1" applyFont="1" applyFill="1" applyBorder="1" applyAlignment="1">
      <alignment horizontal="center" vertical="center"/>
    </xf>
    <xf numFmtId="49" fontId="34" fillId="5" borderId="15" xfId="0" applyNumberFormat="1" applyFont="1" applyFill="1" applyBorder="1" applyAlignment="1">
      <alignment horizontal="center" vertical="center"/>
    </xf>
    <xf numFmtId="0" fontId="34" fillId="0" borderId="15" xfId="0" applyFont="1" applyBorder="1" applyAlignment="1">
      <alignment horizontal="left" vertical="center" wrapText="1"/>
    </xf>
    <xf numFmtId="3" fontId="39" fillId="0" borderId="17" xfId="1" applyNumberFormat="1" applyFont="1" applyFill="1" applyBorder="1" applyAlignment="1">
      <alignment horizontal="center" vertical="center" wrapText="1"/>
    </xf>
    <xf numFmtId="3" fontId="39" fillId="0" borderId="15" xfId="1" applyNumberFormat="1" applyFont="1" applyFill="1" applyBorder="1" applyAlignment="1">
      <alignment horizontal="center" vertical="center" wrapText="1"/>
    </xf>
    <xf numFmtId="49" fontId="32" fillId="4" borderId="1" xfId="1" applyNumberFormat="1" applyFont="1" applyFill="1" applyBorder="1" applyAlignment="1">
      <alignment horizontal="center" vertical="center" wrapText="1"/>
    </xf>
    <xf numFmtId="3" fontId="36" fillId="3" borderId="3" xfId="1" applyNumberFormat="1" applyFont="1" applyFill="1" applyBorder="1" applyAlignment="1">
      <alignment horizontal="center" vertical="center" wrapText="1"/>
    </xf>
    <xf numFmtId="3" fontId="31" fillId="3" borderId="19" xfId="1" applyNumberFormat="1" applyFont="1" applyFill="1" applyBorder="1" applyAlignment="1">
      <alignment horizontal="center" vertical="center"/>
    </xf>
    <xf numFmtId="3" fontId="47" fillId="3" borderId="19" xfId="1" applyNumberFormat="1" applyFont="1" applyFill="1" applyBorder="1" applyAlignment="1">
      <alignment horizontal="center" vertical="center"/>
    </xf>
    <xf numFmtId="3" fontId="32" fillId="4" borderId="25" xfId="1" applyNumberFormat="1" applyFont="1" applyFill="1" applyBorder="1" applyAlignment="1">
      <alignment horizontal="center" vertical="center" wrapText="1"/>
    </xf>
    <xf numFmtId="3" fontId="36" fillId="3" borderId="11" xfId="1" applyNumberFormat="1" applyFont="1" applyFill="1" applyBorder="1" applyAlignment="1">
      <alignment horizontal="center" vertical="center" wrapText="1"/>
    </xf>
    <xf numFmtId="3" fontId="34" fillId="0" borderId="14" xfId="1" applyNumberFormat="1" applyFont="1" applyFill="1" applyBorder="1" applyAlignment="1">
      <alignment horizontal="center" vertical="center" wrapText="1"/>
    </xf>
    <xf numFmtId="3" fontId="34" fillId="5" borderId="14" xfId="1" applyNumberFormat="1" applyFont="1" applyFill="1" applyBorder="1" applyAlignment="1">
      <alignment horizontal="center" vertical="center" wrapText="1"/>
    </xf>
    <xf numFmtId="3" fontId="36" fillId="3" borderId="14" xfId="1" applyNumberFormat="1" applyFont="1" applyFill="1" applyBorder="1" applyAlignment="1">
      <alignment horizontal="center" vertical="center"/>
    </xf>
    <xf numFmtId="3" fontId="34" fillId="0" borderId="14" xfId="3" applyNumberFormat="1" applyFont="1" applyFill="1" applyBorder="1" applyAlignment="1">
      <alignment horizontal="center" vertical="center"/>
    </xf>
    <xf numFmtId="3" fontId="34" fillId="5" borderId="14" xfId="3" applyNumberFormat="1" applyFont="1" applyFill="1" applyBorder="1" applyAlignment="1">
      <alignment horizontal="center" vertical="center"/>
    </xf>
    <xf numFmtId="3" fontId="43" fillId="3" borderId="14" xfId="1" applyNumberFormat="1" applyFont="1" applyFill="1" applyBorder="1" applyAlignment="1">
      <alignment horizontal="center" vertical="center" wrapText="1"/>
    </xf>
    <xf numFmtId="3" fontId="34" fillId="0" borderId="14" xfId="0" applyNumberFormat="1" applyFont="1" applyFill="1" applyBorder="1" applyAlignment="1">
      <alignment horizontal="center" vertical="center"/>
    </xf>
    <xf numFmtId="3" fontId="41" fillId="3" borderId="14" xfId="1" applyNumberFormat="1" applyFont="1" applyFill="1" applyBorder="1" applyAlignment="1">
      <alignment horizontal="center" vertical="center"/>
    </xf>
    <xf numFmtId="3" fontId="39" fillId="0" borderId="14" xfId="1" applyNumberFormat="1" applyFont="1" applyFill="1" applyBorder="1" applyAlignment="1">
      <alignment horizontal="center" vertical="center" wrapText="1"/>
    </xf>
    <xf numFmtId="3" fontId="41" fillId="3" borderId="25" xfId="1" applyNumberFormat="1" applyFont="1" applyFill="1" applyBorder="1" applyAlignment="1">
      <alignment horizontal="center" vertical="center"/>
    </xf>
    <xf numFmtId="3" fontId="41" fillId="6" borderId="14" xfId="1" applyNumberFormat="1" applyFont="1" applyFill="1" applyBorder="1" applyAlignment="1">
      <alignment horizontal="center" vertical="center" wrapText="1"/>
    </xf>
    <xf numFmtId="3" fontId="39" fillId="0" borderId="14" xfId="1" applyNumberFormat="1" applyFont="1" applyFill="1" applyBorder="1" applyAlignment="1">
      <alignment horizontal="center" vertical="center"/>
    </xf>
    <xf numFmtId="3" fontId="39" fillId="0" borderId="32" xfId="1" applyNumberFormat="1" applyFont="1" applyFill="1" applyBorder="1" applyAlignment="1">
      <alignment horizontal="center" vertical="center" wrapText="1"/>
    </xf>
    <xf numFmtId="3" fontId="17" fillId="0" borderId="0" xfId="1" applyNumberFormat="1" applyFont="1" applyAlignment="1">
      <alignment horizontal="left"/>
    </xf>
    <xf numFmtId="0" fontId="0" fillId="0" borderId="0" xfId="0" applyAlignment="1">
      <alignment horizontal="left"/>
    </xf>
    <xf numFmtId="0" fontId="48" fillId="0" borderId="0" xfId="0" applyFont="1" applyAlignment="1">
      <alignment horizontal="center" vertical="top" wrapText="1"/>
    </xf>
    <xf numFmtId="0" fontId="50" fillId="0" borderId="0" xfId="0" applyFont="1" applyAlignment="1">
      <alignment horizontal="center" vertical="top" wrapText="1"/>
    </xf>
    <xf numFmtId="3" fontId="48" fillId="8" borderId="0" xfId="0" applyNumberFormat="1" applyFont="1" applyFill="1" applyAlignment="1">
      <alignment horizontal="center" vertical="top" wrapText="1"/>
    </xf>
    <xf numFmtId="3" fontId="30" fillId="7" borderId="29" xfId="1" applyNumberFormat="1" applyFont="1" applyFill="1" applyBorder="1" applyAlignment="1">
      <alignment horizontal="center" vertical="center" wrapText="1"/>
    </xf>
    <xf numFmtId="3" fontId="30" fillId="7" borderId="5" xfId="1" applyNumberFormat="1" applyFont="1" applyFill="1" applyBorder="1" applyAlignment="1">
      <alignment horizontal="center" vertical="center" wrapText="1"/>
    </xf>
    <xf numFmtId="3" fontId="51" fillId="0" borderId="0" xfId="1" applyNumberFormat="1" applyFont="1" applyFill="1"/>
    <xf numFmtId="3" fontId="52" fillId="0" borderId="0" xfId="1" applyNumberFormat="1" applyFont="1" applyFill="1"/>
    <xf numFmtId="3" fontId="33" fillId="0" borderId="30" xfId="1" applyNumberFormat="1" applyFont="1" applyFill="1" applyBorder="1" applyAlignment="1">
      <alignment horizontal="center" vertical="center"/>
    </xf>
    <xf numFmtId="9" fontId="24" fillId="5" borderId="9" xfId="2" applyFont="1" applyFill="1" applyBorder="1" applyAlignment="1">
      <alignment vertical="center" wrapText="1"/>
    </xf>
    <xf numFmtId="3" fontId="34" fillId="0" borderId="13" xfId="1" applyNumberFormat="1" applyFont="1" applyFill="1" applyBorder="1" applyAlignment="1">
      <alignment horizontal="center" vertical="center" wrapText="1"/>
    </xf>
    <xf numFmtId="3" fontId="34" fillId="0" borderId="25" xfId="1" applyNumberFormat="1" applyFont="1" applyFill="1" applyBorder="1" applyAlignment="1">
      <alignment horizontal="center" vertical="center" wrapText="1"/>
    </xf>
    <xf numFmtId="3" fontId="34" fillId="5" borderId="13" xfId="1" applyNumberFormat="1" applyFont="1" applyFill="1" applyBorder="1" applyAlignment="1">
      <alignment horizontal="center" vertical="center" wrapText="1"/>
    </xf>
    <xf numFmtId="3" fontId="39" fillId="0" borderId="0" xfId="1" applyNumberFormat="1" applyFont="1" applyFill="1" applyBorder="1" applyAlignment="1">
      <alignment horizontal="center" vertical="center" wrapText="1"/>
    </xf>
    <xf numFmtId="3" fontId="36" fillId="3" borderId="25" xfId="1" applyNumberFormat="1" applyFont="1" applyFill="1" applyBorder="1" applyAlignment="1">
      <alignment horizontal="center" vertical="center" wrapText="1"/>
    </xf>
    <xf numFmtId="3" fontId="4" fillId="2" borderId="34" xfId="1" applyNumberFormat="1" applyFont="1" applyFill="1" applyBorder="1"/>
    <xf numFmtId="3" fontId="4" fillId="0" borderId="34" xfId="1" applyNumberFormat="1" applyFont="1" applyFill="1" applyBorder="1"/>
    <xf numFmtId="3" fontId="41" fillId="3" borderId="6" xfId="1" applyNumberFormat="1" applyFont="1" applyFill="1" applyBorder="1" applyAlignment="1">
      <alignment horizontal="center" vertical="center"/>
    </xf>
    <xf numFmtId="3" fontId="36" fillId="3" borderId="14" xfId="1" applyNumberFormat="1" applyFont="1" applyFill="1" applyBorder="1" applyAlignment="1">
      <alignment horizontal="center" vertical="center" wrapText="1"/>
    </xf>
    <xf numFmtId="49" fontId="46" fillId="0" borderId="10" xfId="1" applyNumberFormat="1" applyFont="1" applyFill="1" applyBorder="1" applyAlignment="1">
      <alignment horizontal="center" vertical="center"/>
    </xf>
    <xf numFmtId="49" fontId="21" fillId="0" borderId="23" xfId="0" applyNumberFormat="1" applyFont="1" applyBorder="1" applyAlignment="1">
      <alignment horizontal="center" vertical="center"/>
    </xf>
    <xf numFmtId="49" fontId="21" fillId="0" borderId="20" xfId="0" applyNumberFormat="1" applyFont="1" applyBorder="1" applyAlignment="1">
      <alignment horizontal="center" vertical="center"/>
    </xf>
    <xf numFmtId="49" fontId="26" fillId="0" borderId="33" xfId="1" applyNumberFormat="1" applyFont="1" applyFill="1" applyBorder="1" applyAlignment="1">
      <alignment horizontal="left" wrapText="1"/>
    </xf>
    <xf numFmtId="0" fontId="0" fillId="0" borderId="33" xfId="0" applyBorder="1" applyAlignment="1"/>
    <xf numFmtId="0" fontId="0" fillId="0" borderId="0" xfId="0" applyAlignment="1"/>
    <xf numFmtId="49" fontId="46" fillId="2" borderId="10" xfId="1" applyNumberFormat="1" applyFont="1" applyFill="1" applyBorder="1" applyAlignment="1">
      <alignment horizontal="center" vertical="center"/>
    </xf>
    <xf numFmtId="49" fontId="21" fillId="0" borderId="9" xfId="0" applyNumberFormat="1" applyFont="1" applyBorder="1" applyAlignment="1">
      <alignment horizontal="center" vertical="center"/>
    </xf>
    <xf numFmtId="49" fontId="46" fillId="0" borderId="23" xfId="1" applyNumberFormat="1" applyFont="1" applyFill="1" applyBorder="1" applyAlignment="1">
      <alignment horizontal="center" vertical="center"/>
    </xf>
    <xf numFmtId="49" fontId="46" fillId="0" borderId="9" xfId="1" applyNumberFormat="1" applyFont="1" applyFill="1" applyBorder="1" applyAlignment="1">
      <alignment horizontal="center" vertical="center"/>
    </xf>
    <xf numFmtId="0" fontId="36" fillId="3" borderId="21" xfId="1" applyNumberFormat="1" applyFont="1" applyFill="1" applyBorder="1" applyAlignment="1">
      <alignment horizontal="center" vertical="center"/>
    </xf>
    <xf numFmtId="0" fontId="38" fillId="0" borderId="21" xfId="0" applyFont="1" applyBorder="1" applyAlignment="1">
      <alignment horizontal="center" vertical="center"/>
    </xf>
    <xf numFmtId="0" fontId="38" fillId="0" borderId="3" xfId="0" applyFont="1" applyBorder="1" applyAlignment="1">
      <alignment horizontal="center" vertical="center"/>
    </xf>
    <xf numFmtId="3" fontId="36" fillId="3" borderId="12" xfId="1" applyNumberFormat="1" applyFont="1" applyFill="1" applyBorder="1" applyAlignment="1">
      <alignment horizontal="center" vertical="center"/>
    </xf>
    <xf numFmtId="3" fontId="36" fillId="3" borderId="10" xfId="1" applyNumberFormat="1" applyFont="1" applyFill="1" applyBorder="1" applyAlignment="1">
      <alignment horizontal="center" vertical="center"/>
    </xf>
    <xf numFmtId="0" fontId="36" fillId="3" borderId="2" xfId="1" applyNumberFormat="1" applyFont="1" applyFill="1" applyBorder="1" applyAlignment="1">
      <alignment horizontal="center" vertical="center"/>
    </xf>
    <xf numFmtId="0" fontId="36" fillId="3" borderId="3" xfId="1" applyNumberFormat="1" applyFont="1" applyFill="1" applyBorder="1" applyAlignment="1">
      <alignment horizontal="center" vertical="center"/>
    </xf>
    <xf numFmtId="0" fontId="21" fillId="0" borderId="23" xfId="0" applyFont="1" applyBorder="1" applyAlignment="1">
      <alignment horizontal="center" vertical="center"/>
    </xf>
    <xf numFmtId="0" fontId="0" fillId="0" borderId="9" xfId="0" applyBorder="1" applyAlignment="1">
      <alignment horizontal="center" vertical="center"/>
    </xf>
    <xf numFmtId="49" fontId="26" fillId="0" borderId="0" xfId="1" applyNumberFormat="1" applyFont="1" applyFill="1" applyAlignment="1">
      <alignment horizontal="left"/>
    </xf>
    <xf numFmtId="3" fontId="32" fillId="4" borderId="13" xfId="1" applyNumberFormat="1" applyFont="1" applyFill="1" applyBorder="1" applyAlignment="1">
      <alignment horizontal="center" vertical="center"/>
    </xf>
    <xf numFmtId="3" fontId="32" fillId="4" borderId="9" xfId="1" applyNumberFormat="1" applyFont="1" applyFill="1" applyBorder="1" applyAlignment="1">
      <alignment horizontal="center" vertical="center"/>
    </xf>
    <xf numFmtId="3" fontId="14" fillId="0" borderId="1" xfId="1" applyNumberFormat="1" applyFont="1" applyFill="1" applyBorder="1" applyAlignment="1">
      <alignment horizontal="center" vertical="center" wrapText="1"/>
    </xf>
    <xf numFmtId="0" fontId="49" fillId="0" borderId="1" xfId="0" applyFont="1" applyBorder="1" applyAlignment="1">
      <alignment horizontal="center" vertical="center" wrapText="1"/>
    </xf>
    <xf numFmtId="0" fontId="49" fillId="0" borderId="15" xfId="0" applyFont="1" applyBorder="1" applyAlignment="1">
      <alignment horizontal="center" vertical="center" wrapText="1"/>
    </xf>
    <xf numFmtId="3" fontId="14" fillId="0" borderId="6" xfId="1" applyNumberFormat="1" applyFont="1" applyFill="1" applyBorder="1" applyAlignment="1">
      <alignment horizontal="center" vertical="center" wrapText="1"/>
    </xf>
    <xf numFmtId="0" fontId="49" fillId="0" borderId="6" xfId="0" applyFont="1" applyBorder="1" applyAlignment="1">
      <alignment horizontal="center" vertical="center" wrapText="1"/>
    </xf>
    <xf numFmtId="0" fontId="49" fillId="0" borderId="16" xfId="0" applyFont="1" applyBorder="1" applyAlignment="1">
      <alignment horizontal="center" vertical="center" wrapText="1"/>
    </xf>
    <xf numFmtId="3" fontId="14" fillId="0" borderId="22" xfId="1" applyNumberFormat="1" applyFont="1" applyBorder="1" applyAlignment="1">
      <alignment horizontal="center" vertical="center" wrapText="1"/>
    </xf>
    <xf numFmtId="3" fontId="14" fillId="0" borderId="19" xfId="1" applyNumberFormat="1" applyFont="1" applyBorder="1" applyAlignment="1">
      <alignment horizontal="center" vertical="center" wrapText="1"/>
    </xf>
    <xf numFmtId="3" fontId="14" fillId="0" borderId="27" xfId="1" applyNumberFormat="1" applyFont="1" applyBorder="1" applyAlignment="1">
      <alignment horizontal="center" vertical="center" wrapText="1"/>
    </xf>
    <xf numFmtId="0" fontId="56" fillId="0" borderId="18" xfId="0" applyFont="1" applyBorder="1" applyAlignment="1">
      <alignment horizontal="center" vertical="center"/>
    </xf>
    <xf numFmtId="0" fontId="57" fillId="0" borderId="7" xfId="0" applyFont="1" applyBorder="1" applyAlignment="1">
      <alignment horizontal="center" vertical="center"/>
    </xf>
    <xf numFmtId="0" fontId="57" fillId="0" borderId="24" xfId="0" applyFont="1" applyBorder="1" applyAlignment="1">
      <alignment horizontal="center" vertical="center"/>
    </xf>
    <xf numFmtId="3" fontId="23" fillId="0" borderId="0" xfId="1" applyNumberFormat="1" applyFont="1" applyAlignment="1">
      <alignment horizontal="center" vertical="top" wrapText="1"/>
    </xf>
    <xf numFmtId="0" fontId="48" fillId="0" borderId="0" xfId="0" applyFont="1" applyAlignment="1">
      <alignment horizontal="center" vertical="top" wrapText="1"/>
    </xf>
    <xf numFmtId="3" fontId="14" fillId="0" borderId="8" xfId="1" applyNumberFormat="1" applyFont="1" applyBorder="1" applyAlignment="1">
      <alignment horizontal="center" vertical="center" wrapText="1"/>
    </xf>
    <xf numFmtId="3" fontId="14" fillId="0" borderId="4" xfId="1" applyNumberFormat="1" applyFont="1" applyBorder="1" applyAlignment="1">
      <alignment horizontal="center" vertical="center" wrapText="1"/>
    </xf>
    <xf numFmtId="3" fontId="14" fillId="0" borderId="13" xfId="1" applyNumberFormat="1" applyFont="1" applyBorder="1" applyAlignment="1">
      <alignment horizontal="center" vertical="center" wrapText="1"/>
    </xf>
    <xf numFmtId="3" fontId="14" fillId="0" borderId="9" xfId="1" applyNumberFormat="1" applyFont="1" applyBorder="1" applyAlignment="1">
      <alignment horizontal="center" vertical="center" wrapText="1"/>
    </xf>
    <xf numFmtId="3" fontId="14" fillId="0" borderId="3" xfId="1" applyNumberFormat="1" applyFont="1" applyBorder="1" applyAlignment="1">
      <alignment horizontal="center" vertical="center" wrapText="1"/>
    </xf>
    <xf numFmtId="3" fontId="14" fillId="0" borderId="1" xfId="1" applyNumberFormat="1" applyFont="1" applyBorder="1" applyAlignment="1">
      <alignment horizontal="center" vertical="center" wrapText="1"/>
    </xf>
    <xf numFmtId="3" fontId="14" fillId="0" borderId="17" xfId="1" applyNumberFormat="1" applyFont="1" applyBorder="1" applyAlignment="1">
      <alignment horizontal="center" vertical="center" wrapText="1"/>
    </xf>
    <xf numFmtId="3" fontId="14" fillId="0" borderId="15" xfId="1" applyNumberFormat="1" applyFont="1" applyBorder="1" applyAlignment="1">
      <alignment horizontal="center" vertical="center" wrapText="1"/>
    </xf>
    <xf numFmtId="1" fontId="14" fillId="0" borderId="28" xfId="1" applyNumberFormat="1" applyFont="1" applyFill="1" applyBorder="1" applyAlignment="1">
      <alignment horizontal="center" vertical="center" wrapText="1"/>
    </xf>
    <xf numFmtId="0" fontId="58" fillId="0" borderId="26" xfId="0" applyFont="1" applyBorder="1" applyAlignment="1">
      <alignment horizontal="center" vertical="center"/>
    </xf>
    <xf numFmtId="0" fontId="58" fillId="0" borderId="31" xfId="0" applyFont="1" applyBorder="1" applyAlignment="1">
      <alignment horizontal="center" vertical="center"/>
    </xf>
    <xf numFmtId="3" fontId="14" fillId="0" borderId="4" xfId="1" applyNumberFormat="1" applyFont="1" applyBorder="1" applyAlignment="1">
      <alignment horizontal="center" vertical="center" textRotation="90" wrapText="1"/>
    </xf>
    <xf numFmtId="3" fontId="14" fillId="0" borderId="9" xfId="1" applyNumberFormat="1" applyFont="1" applyBorder="1" applyAlignment="1">
      <alignment horizontal="center" vertical="center" textRotation="90" wrapText="1"/>
    </xf>
    <xf numFmtId="3" fontId="14" fillId="0" borderId="1" xfId="1" applyNumberFormat="1" applyFont="1" applyBorder="1" applyAlignment="1">
      <alignment horizontal="center" vertical="center" textRotation="90" wrapText="1"/>
    </xf>
    <xf numFmtId="3" fontId="14" fillId="0" borderId="15" xfId="1" applyNumberFormat="1" applyFont="1" applyBorder="1" applyAlignment="1">
      <alignment horizontal="center" vertical="center" textRotation="90" wrapText="1"/>
    </xf>
    <xf numFmtId="49" fontId="32" fillId="5" borderId="10" xfId="1" applyNumberFormat="1" applyFont="1" applyFill="1" applyBorder="1" applyAlignment="1">
      <alignment horizontal="center" vertical="center" wrapText="1"/>
    </xf>
    <xf numFmtId="49" fontId="37" fillId="0" borderId="23" xfId="0" applyNumberFormat="1" applyFont="1" applyBorder="1" applyAlignment="1">
      <alignment horizontal="center" vertical="center"/>
    </xf>
  </cellXfs>
  <cellStyles count="8">
    <cellStyle name="Įprastas" xfId="0" builtinId="0"/>
    <cellStyle name="Įprastas 2 3 3" xfId="3"/>
    <cellStyle name="Įprastas 2 3 3 2 6" xfId="6"/>
    <cellStyle name="Įprastas 2 4 3" xfId="4"/>
    <cellStyle name="Įprastas 2 4 3 2 6" xfId="7"/>
    <cellStyle name="Normal_Sheet1" xfId="5"/>
    <cellStyle name="Paprastas 2" xfId="1"/>
    <cellStyle name="Procentai 2" xfId="2"/>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80407B"/>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31"/>
  <sheetViews>
    <sheetView tabSelected="1" zoomScale="120" zoomScaleNormal="120" workbookViewId="0">
      <selection activeCell="N6" sqref="N6"/>
    </sheetView>
  </sheetViews>
  <sheetFormatPr defaultColWidth="9.42578125" defaultRowHeight="11.25"/>
  <cols>
    <col min="1" max="1" width="9.42578125" style="29"/>
    <col min="2" max="2" width="8.5703125" style="3" customWidth="1"/>
    <col min="3" max="3" width="5.7109375" style="3" customWidth="1"/>
    <col min="4" max="4" width="4.85546875" style="3" customWidth="1"/>
    <col min="5" max="5" width="3.7109375" style="3" customWidth="1"/>
    <col min="6" max="6" width="3.5703125" style="3" customWidth="1"/>
    <col min="7" max="7" width="69.85546875" style="3" customWidth="1"/>
    <col min="8" max="8" width="15.42578125" style="8" customWidth="1"/>
    <col min="9" max="9" width="12.5703125" style="8" customWidth="1"/>
    <col min="10" max="10" width="14.7109375" style="8" customWidth="1"/>
    <col min="11" max="11" width="12.5703125" style="8" customWidth="1"/>
    <col min="12" max="12" width="15" style="8" customWidth="1"/>
    <col min="13" max="16384" width="9.42578125" style="3"/>
  </cols>
  <sheetData>
    <row r="1" spans="1:14" ht="24.75" customHeight="1">
      <c r="I1" s="27" t="s">
        <v>92</v>
      </c>
      <c r="J1" s="12"/>
      <c r="K1" s="12"/>
      <c r="L1" s="3"/>
    </row>
    <row r="2" spans="1:14" s="1" customFormat="1" ht="16.5" customHeight="1">
      <c r="A2" s="30"/>
      <c r="G2" s="26"/>
      <c r="H2" s="2"/>
      <c r="I2" s="27" t="s">
        <v>93</v>
      </c>
      <c r="J2" s="12"/>
      <c r="K2" s="12"/>
      <c r="L2" s="3"/>
    </row>
    <row r="3" spans="1:14" customFormat="1" ht="17.25" customHeight="1">
      <c r="A3" s="31"/>
      <c r="C3" s="16"/>
      <c r="D3" s="17"/>
      <c r="E3" s="18"/>
      <c r="F3" s="19"/>
      <c r="G3" s="19"/>
      <c r="H3" s="19"/>
      <c r="I3" s="27" t="s">
        <v>236</v>
      </c>
      <c r="J3" s="12"/>
      <c r="K3" s="12"/>
      <c r="L3" s="3"/>
    </row>
    <row r="4" spans="1:14" customFormat="1" ht="11.25" customHeight="1">
      <c r="A4" s="31"/>
      <c r="C4" s="16"/>
      <c r="D4" s="17"/>
      <c r="E4" s="18"/>
      <c r="F4" s="19"/>
      <c r="G4" s="19"/>
      <c r="H4" s="19"/>
      <c r="I4" s="27"/>
      <c r="J4" s="12"/>
      <c r="K4" s="12"/>
      <c r="L4" s="3"/>
    </row>
    <row r="5" spans="1:14" ht="26.25" customHeight="1">
      <c r="B5" s="214" t="s">
        <v>182</v>
      </c>
      <c r="C5" s="215"/>
      <c r="D5" s="215"/>
      <c r="E5" s="215"/>
      <c r="F5" s="215"/>
      <c r="G5" s="215"/>
      <c r="H5" s="215"/>
      <c r="I5" s="215"/>
      <c r="J5" s="215"/>
      <c r="K5" s="215"/>
      <c r="L5" s="160"/>
    </row>
    <row r="6" spans="1:14" ht="24.75" customHeight="1">
      <c r="B6" s="215"/>
      <c r="C6" s="215"/>
      <c r="D6" s="215"/>
      <c r="E6" s="215"/>
      <c r="F6" s="215"/>
      <c r="G6" s="215"/>
      <c r="H6" s="215"/>
      <c r="I6" s="215"/>
      <c r="J6" s="215"/>
      <c r="K6" s="215"/>
      <c r="L6" s="161"/>
    </row>
    <row r="7" spans="1:14" ht="24.75" hidden="1" customHeight="1">
      <c r="B7" s="162"/>
      <c r="C7" s="162"/>
      <c r="D7" s="162"/>
      <c r="E7" s="162"/>
      <c r="F7" s="162"/>
      <c r="G7" s="162"/>
      <c r="H7" s="163">
        <v>628628</v>
      </c>
      <c r="I7" s="163">
        <v>288638</v>
      </c>
      <c r="J7" s="163">
        <v>326315</v>
      </c>
      <c r="K7" s="163">
        <v>2908</v>
      </c>
      <c r="L7" s="163">
        <v>10767</v>
      </c>
    </row>
    <row r="8" spans="1:14" ht="24.75" hidden="1" customHeight="1">
      <c r="B8" s="162"/>
      <c r="C8" s="162"/>
      <c r="D8" s="162"/>
      <c r="E8" s="162"/>
      <c r="F8" s="162"/>
      <c r="G8" s="162"/>
      <c r="H8" s="164">
        <f>+H7-H16</f>
        <v>24681.400000000023</v>
      </c>
      <c r="I8" s="164">
        <f t="shared" ref="I8:L8" si="0">+I7-I16</f>
        <v>24681</v>
      </c>
      <c r="J8" s="164">
        <f t="shared" si="0"/>
        <v>0</v>
      </c>
      <c r="K8" s="164">
        <f t="shared" si="0"/>
        <v>0</v>
      </c>
      <c r="L8" s="164">
        <f t="shared" si="0"/>
        <v>0.3999999999996362</v>
      </c>
    </row>
    <row r="9" spans="1:14" ht="19.5" customHeight="1" thickBot="1">
      <c r="C9" s="161"/>
      <c r="D9" s="161"/>
      <c r="E9" s="161"/>
      <c r="F9" s="161"/>
      <c r="G9" s="161"/>
      <c r="H9" s="161"/>
      <c r="I9" s="161"/>
      <c r="J9" s="161"/>
      <c r="K9" s="202" t="s">
        <v>183</v>
      </c>
      <c r="L9" s="161"/>
    </row>
    <row r="10" spans="1:14" customFormat="1" ht="21" hidden="1" customHeight="1">
      <c r="A10" s="31"/>
      <c r="C10" s="16"/>
      <c r="D10" s="17"/>
      <c r="E10" s="18"/>
      <c r="F10" s="19"/>
      <c r="G10" s="24"/>
      <c r="H10" s="19"/>
      <c r="I10" s="19"/>
      <c r="J10" s="28">
        <f>+J11-J16</f>
        <v>8701</v>
      </c>
      <c r="K10" s="203"/>
      <c r="L10" s="19"/>
    </row>
    <row r="11" spans="1:14" ht="17.25" hidden="1" customHeight="1" thickBot="1">
      <c r="C11" s="10"/>
      <c r="D11" s="10"/>
      <c r="E11" s="10"/>
      <c r="F11" s="10"/>
      <c r="G11" s="11"/>
      <c r="H11" s="4"/>
      <c r="I11" s="15">
        <f>+I16</f>
        <v>263957</v>
      </c>
      <c r="J11" s="13">
        <v>335016</v>
      </c>
      <c r="K11" s="204">
        <v>2908</v>
      </c>
      <c r="L11" s="13">
        <v>10767</v>
      </c>
    </row>
    <row r="12" spans="1:14" s="5" customFormat="1" ht="24" customHeight="1">
      <c r="A12" s="208" t="s">
        <v>96</v>
      </c>
      <c r="B12" s="227" t="s">
        <v>94</v>
      </c>
      <c r="C12" s="216" t="s">
        <v>0</v>
      </c>
      <c r="D12" s="217"/>
      <c r="E12" s="217"/>
      <c r="F12" s="217"/>
      <c r="G12" s="217" t="s">
        <v>1</v>
      </c>
      <c r="H12" s="224" t="s">
        <v>235</v>
      </c>
      <c r="I12" s="211" t="s">
        <v>82</v>
      </c>
      <c r="J12" s="212"/>
      <c r="K12" s="212"/>
      <c r="L12" s="213"/>
    </row>
    <row r="13" spans="1:14" s="5" customFormat="1" ht="15" customHeight="1">
      <c r="A13" s="209"/>
      <c r="B13" s="228"/>
      <c r="C13" s="218"/>
      <c r="D13" s="219"/>
      <c r="E13" s="219"/>
      <c r="F13" s="219"/>
      <c r="G13" s="219"/>
      <c r="H13" s="225"/>
      <c r="I13" s="202" t="s">
        <v>88</v>
      </c>
      <c r="J13" s="202" t="s">
        <v>89</v>
      </c>
      <c r="K13" s="202" t="s">
        <v>90</v>
      </c>
      <c r="L13" s="205" t="s">
        <v>91</v>
      </c>
    </row>
    <row r="14" spans="1:14" ht="15.75" customHeight="1">
      <c r="A14" s="209"/>
      <c r="B14" s="229"/>
      <c r="C14" s="220"/>
      <c r="D14" s="221"/>
      <c r="E14" s="221"/>
      <c r="F14" s="221"/>
      <c r="G14" s="221"/>
      <c r="H14" s="225"/>
      <c r="I14" s="203"/>
      <c r="J14" s="203"/>
      <c r="K14" s="203"/>
      <c r="L14" s="206"/>
    </row>
    <row r="15" spans="1:14" ht="34.5" customHeight="1" thickBot="1">
      <c r="A15" s="210"/>
      <c r="B15" s="230"/>
      <c r="C15" s="222"/>
      <c r="D15" s="223"/>
      <c r="E15" s="223"/>
      <c r="F15" s="223"/>
      <c r="G15" s="223"/>
      <c r="H15" s="226"/>
      <c r="I15" s="204"/>
      <c r="J15" s="204" t="s">
        <v>81</v>
      </c>
      <c r="K15" s="204"/>
      <c r="L15" s="207" t="s">
        <v>83</v>
      </c>
    </row>
    <row r="16" spans="1:14" s="14" customFormat="1" ht="27" customHeight="1">
      <c r="A16" s="33"/>
      <c r="B16" s="34"/>
      <c r="C16" s="35"/>
      <c r="D16" s="35"/>
      <c r="E16" s="35"/>
      <c r="F16" s="36"/>
      <c r="G16" s="37" t="s">
        <v>66</v>
      </c>
      <c r="H16" s="38">
        <f>+H17+H29+H83+H97+H116+H123</f>
        <v>603946.6</v>
      </c>
      <c r="I16" s="38">
        <f>+I17+I29+I83+I97+I116+I123</f>
        <v>263957</v>
      </c>
      <c r="J16" s="38">
        <f>+J17+J29+J83+J97+J116+J123</f>
        <v>326315</v>
      </c>
      <c r="K16" s="165">
        <f>+K17+K29+K83+K97+K116+K123</f>
        <v>2908</v>
      </c>
      <c r="L16" s="166">
        <f>+L17+L29+L83+L97+L116+L123</f>
        <v>10766.6</v>
      </c>
      <c r="M16" s="167">
        <v>628628</v>
      </c>
      <c r="N16" s="168">
        <f>+M16-H16</f>
        <v>24681.400000000023</v>
      </c>
    </row>
    <row r="17" spans="1:14" s="6" customFormat="1" ht="27.75" customHeight="1">
      <c r="A17" s="39" t="s">
        <v>101</v>
      </c>
      <c r="B17" s="40" t="s">
        <v>95</v>
      </c>
      <c r="C17" s="200" t="s">
        <v>4</v>
      </c>
      <c r="D17" s="201"/>
      <c r="E17" s="201"/>
      <c r="F17" s="201"/>
      <c r="G17" s="41" t="s">
        <v>2</v>
      </c>
      <c r="H17" s="42">
        <f>+H18+H20</f>
        <v>65404</v>
      </c>
      <c r="I17" s="42">
        <f t="shared" ref="I17:L17" si="1">+I18+I20</f>
        <v>0</v>
      </c>
      <c r="J17" s="42">
        <f t="shared" si="1"/>
        <v>65022</v>
      </c>
      <c r="K17" s="42">
        <f t="shared" si="1"/>
        <v>82</v>
      </c>
      <c r="L17" s="145">
        <f t="shared" si="1"/>
        <v>300</v>
      </c>
      <c r="N17" s="14"/>
    </row>
    <row r="18" spans="1:14" s="6" customFormat="1" ht="23.25" customHeight="1">
      <c r="A18" s="43" t="s">
        <v>97</v>
      </c>
      <c r="B18" s="231" t="s">
        <v>95</v>
      </c>
      <c r="C18" s="190" t="s">
        <v>100</v>
      </c>
      <c r="D18" s="191"/>
      <c r="E18" s="191"/>
      <c r="F18" s="192"/>
      <c r="G18" s="44" t="s">
        <v>98</v>
      </c>
      <c r="H18" s="45">
        <f>+H19</f>
        <v>250</v>
      </c>
      <c r="I18" s="46">
        <f>+I19</f>
        <v>0</v>
      </c>
      <c r="J18" s="46">
        <f t="shared" ref="J18:L18" si="2">+J19</f>
        <v>0</v>
      </c>
      <c r="K18" s="46">
        <f t="shared" si="2"/>
        <v>0</v>
      </c>
      <c r="L18" s="146">
        <f t="shared" si="2"/>
        <v>250</v>
      </c>
      <c r="N18" s="14"/>
    </row>
    <row r="19" spans="1:14" s="6" customFormat="1" ht="22.5" customHeight="1">
      <c r="A19" s="47" t="s">
        <v>99</v>
      </c>
      <c r="B19" s="232"/>
      <c r="C19" s="48" t="s">
        <v>5</v>
      </c>
      <c r="D19" s="49" t="s">
        <v>7</v>
      </c>
      <c r="E19" s="49" t="s">
        <v>7</v>
      </c>
      <c r="F19" s="49" t="s">
        <v>7</v>
      </c>
      <c r="G19" s="50" t="s">
        <v>211</v>
      </c>
      <c r="H19" s="51">
        <v>250</v>
      </c>
      <c r="I19" s="52">
        <v>0</v>
      </c>
      <c r="J19" s="52">
        <v>0</v>
      </c>
      <c r="K19" s="52">
        <v>0</v>
      </c>
      <c r="L19" s="147">
        <v>250</v>
      </c>
      <c r="N19" s="14"/>
    </row>
    <row r="20" spans="1:14" s="6" customFormat="1" ht="19.5" customHeight="1">
      <c r="A20" s="43" t="s">
        <v>102</v>
      </c>
      <c r="B20" s="232"/>
      <c r="C20" s="190" t="s">
        <v>100</v>
      </c>
      <c r="D20" s="191"/>
      <c r="E20" s="191"/>
      <c r="F20" s="192"/>
      <c r="G20" s="44" t="s">
        <v>3</v>
      </c>
      <c r="H20" s="45">
        <f t="shared" ref="H20:K20" si="3">+H22+H23+H24</f>
        <v>65154</v>
      </c>
      <c r="I20" s="45">
        <f t="shared" si="3"/>
        <v>0</v>
      </c>
      <c r="J20" s="45">
        <f t="shared" si="3"/>
        <v>65022</v>
      </c>
      <c r="K20" s="45">
        <f t="shared" si="3"/>
        <v>82</v>
      </c>
      <c r="L20" s="175">
        <f>+L22+L23+L24</f>
        <v>50</v>
      </c>
      <c r="N20" s="14"/>
    </row>
    <row r="21" spans="1:14" s="7" customFormat="1" ht="24.75" hidden="1" customHeight="1">
      <c r="A21" s="176"/>
      <c r="B21" s="232"/>
      <c r="C21" s="48"/>
      <c r="D21" s="49"/>
      <c r="E21" s="49"/>
      <c r="F21" s="53"/>
      <c r="G21" s="23"/>
      <c r="H21" s="51"/>
      <c r="I21" s="52"/>
      <c r="J21" s="52"/>
      <c r="K21" s="52"/>
      <c r="L21" s="147"/>
      <c r="M21" s="6"/>
      <c r="N21" s="14"/>
    </row>
    <row r="22" spans="1:14" s="7" customFormat="1" ht="27.75" customHeight="1">
      <c r="A22" s="47" t="s">
        <v>103</v>
      </c>
      <c r="B22" s="232"/>
      <c r="C22" s="54" t="s">
        <v>5</v>
      </c>
      <c r="D22" s="53" t="s">
        <v>6</v>
      </c>
      <c r="E22" s="53" t="s">
        <v>7</v>
      </c>
      <c r="F22" s="53" t="s">
        <v>7</v>
      </c>
      <c r="G22" s="55" t="s">
        <v>76</v>
      </c>
      <c r="H22" s="51">
        <f>+I22+J22+L22+K22</f>
        <v>34</v>
      </c>
      <c r="I22" s="56">
        <v>0</v>
      </c>
      <c r="J22" s="56">
        <v>22</v>
      </c>
      <c r="K22" s="56">
        <v>4</v>
      </c>
      <c r="L22" s="148">
        <v>8</v>
      </c>
      <c r="M22" s="6"/>
      <c r="N22" s="14"/>
    </row>
    <row r="23" spans="1:14" s="7" customFormat="1" ht="21" customHeight="1">
      <c r="A23" s="47" t="s">
        <v>104</v>
      </c>
      <c r="B23" s="232"/>
      <c r="C23" s="48" t="s">
        <v>5</v>
      </c>
      <c r="D23" s="49" t="s">
        <v>6</v>
      </c>
      <c r="E23" s="49" t="s">
        <v>7</v>
      </c>
      <c r="F23" s="53" t="s">
        <v>7</v>
      </c>
      <c r="G23" s="23" t="s">
        <v>210</v>
      </c>
      <c r="H23" s="51">
        <f>+I23+J23+L23+K23</f>
        <v>42</v>
      </c>
      <c r="I23" s="52">
        <v>0</v>
      </c>
      <c r="J23" s="52">
        <v>0</v>
      </c>
      <c r="K23" s="52">
        <v>0</v>
      </c>
      <c r="L23" s="147">
        <v>42</v>
      </c>
      <c r="M23" s="6"/>
      <c r="N23" s="14"/>
    </row>
    <row r="24" spans="1:14" s="6" customFormat="1" ht="20.25" customHeight="1">
      <c r="A24" s="47"/>
      <c r="B24" s="232"/>
      <c r="C24" s="57"/>
      <c r="D24" s="57"/>
      <c r="E24" s="57"/>
      <c r="F24" s="57"/>
      <c r="G24" s="58" t="s">
        <v>227</v>
      </c>
      <c r="H24" s="59">
        <f>+H25+H26+H27+H28</f>
        <v>65078</v>
      </c>
      <c r="I24" s="59">
        <f t="shared" ref="I24:L24" si="4">+I25+I26+I27+I28</f>
        <v>0</v>
      </c>
      <c r="J24" s="59">
        <f t="shared" si="4"/>
        <v>65000</v>
      </c>
      <c r="K24" s="59">
        <f t="shared" si="4"/>
        <v>78</v>
      </c>
      <c r="L24" s="148">
        <f t="shared" si="4"/>
        <v>0</v>
      </c>
      <c r="N24" s="14"/>
    </row>
    <row r="25" spans="1:14" ht="43.5" customHeight="1">
      <c r="A25" s="47" t="s">
        <v>105</v>
      </c>
      <c r="B25" s="232"/>
      <c r="C25" s="60" t="s">
        <v>5</v>
      </c>
      <c r="D25" s="61" t="s">
        <v>6</v>
      </c>
      <c r="E25" s="61" t="s">
        <v>6</v>
      </c>
      <c r="F25" s="62" t="s">
        <v>7</v>
      </c>
      <c r="G25" s="21" t="s">
        <v>228</v>
      </c>
      <c r="H25" s="51">
        <f>+I25+J25+L25+K25</f>
        <v>50703</v>
      </c>
      <c r="I25" s="52">
        <v>0</v>
      </c>
      <c r="J25" s="52">
        <v>50625</v>
      </c>
      <c r="K25" s="52">
        <v>78</v>
      </c>
      <c r="L25" s="147">
        <v>0</v>
      </c>
      <c r="M25" s="6"/>
      <c r="N25" s="14"/>
    </row>
    <row r="26" spans="1:14" s="7" customFormat="1" ht="28.5" customHeight="1">
      <c r="A26" s="47" t="s">
        <v>106</v>
      </c>
      <c r="B26" s="232"/>
      <c r="C26" s="48" t="s">
        <v>5</v>
      </c>
      <c r="D26" s="49" t="s">
        <v>6</v>
      </c>
      <c r="E26" s="49" t="s">
        <v>6</v>
      </c>
      <c r="F26" s="53" t="s">
        <v>7</v>
      </c>
      <c r="G26" s="22" t="s">
        <v>74</v>
      </c>
      <c r="H26" s="51">
        <f>+I26+J26+L26+K26</f>
        <v>2482</v>
      </c>
      <c r="I26" s="52">
        <v>0</v>
      </c>
      <c r="J26" s="52">
        <v>2482</v>
      </c>
      <c r="K26" s="52">
        <v>0</v>
      </c>
      <c r="L26" s="147">
        <v>0</v>
      </c>
      <c r="M26" s="6"/>
      <c r="N26" s="14"/>
    </row>
    <row r="27" spans="1:14" s="7" customFormat="1" ht="27.75" customHeight="1">
      <c r="A27" s="47" t="s">
        <v>107</v>
      </c>
      <c r="B27" s="232"/>
      <c r="C27" s="48" t="s">
        <v>5</v>
      </c>
      <c r="D27" s="49" t="s">
        <v>6</v>
      </c>
      <c r="E27" s="49" t="s">
        <v>6</v>
      </c>
      <c r="F27" s="53" t="s">
        <v>7</v>
      </c>
      <c r="G27" s="22" t="s">
        <v>75</v>
      </c>
      <c r="H27" s="51">
        <f>+I27+J27+L27+K27</f>
        <v>11643</v>
      </c>
      <c r="I27" s="52">
        <v>0</v>
      </c>
      <c r="J27" s="52">
        <v>11643</v>
      </c>
      <c r="K27" s="52">
        <v>0</v>
      </c>
      <c r="L27" s="147">
        <v>0</v>
      </c>
      <c r="M27" s="6"/>
      <c r="N27" s="14"/>
    </row>
    <row r="28" spans="1:14" s="7" customFormat="1" ht="32.25" customHeight="1">
      <c r="A28" s="169" t="s">
        <v>189</v>
      </c>
      <c r="B28" s="198"/>
      <c r="C28" s="48" t="s">
        <v>5</v>
      </c>
      <c r="D28" s="49" t="s">
        <v>6</v>
      </c>
      <c r="E28" s="49" t="s">
        <v>6</v>
      </c>
      <c r="F28" s="53" t="s">
        <v>7</v>
      </c>
      <c r="G28" s="170" t="s">
        <v>80</v>
      </c>
      <c r="H28" s="51">
        <f>+I28+J28+L28+K28</f>
        <v>250</v>
      </c>
      <c r="I28" s="171">
        <v>0</v>
      </c>
      <c r="J28" s="173">
        <v>250</v>
      </c>
      <c r="K28" s="171">
        <v>0</v>
      </c>
      <c r="L28" s="172">
        <v>0</v>
      </c>
      <c r="M28" s="6"/>
      <c r="N28" s="14"/>
    </row>
    <row r="29" spans="1:14" s="6" customFormat="1" ht="23.25" customHeight="1">
      <c r="A29" s="39" t="s">
        <v>108</v>
      </c>
      <c r="B29" s="141" t="s">
        <v>170</v>
      </c>
      <c r="C29" s="200" t="s">
        <v>8</v>
      </c>
      <c r="D29" s="201"/>
      <c r="E29" s="201"/>
      <c r="F29" s="201"/>
      <c r="G29" s="41" t="s">
        <v>9</v>
      </c>
      <c r="H29" s="42">
        <f>+H66+H68+H69+H70+H71+H72+H75+H30</f>
        <v>422165</v>
      </c>
      <c r="I29" s="42">
        <f>+I66+I68+I69+I70+I71+I72+I75+I30</f>
        <v>263622</v>
      </c>
      <c r="J29" s="42">
        <f>+J66+J68+J69+J70+J71+J72+J75+J30</f>
        <v>152262</v>
      </c>
      <c r="K29" s="42">
        <f>+K66+K68+K69+K70+K71+K72+K75+K30</f>
        <v>0</v>
      </c>
      <c r="L29" s="145">
        <f>+L66+L68+L69+L70+L71+L72+L75+L30</f>
        <v>6281</v>
      </c>
      <c r="N29" s="14"/>
    </row>
    <row r="30" spans="1:14" s="7" customFormat="1" ht="23.25" customHeight="1">
      <c r="A30" s="43" t="s">
        <v>109</v>
      </c>
      <c r="B30" s="186" t="s">
        <v>170</v>
      </c>
      <c r="C30" s="190" t="s">
        <v>100</v>
      </c>
      <c r="D30" s="191"/>
      <c r="E30" s="191"/>
      <c r="F30" s="192"/>
      <c r="G30" s="64" t="s">
        <v>10</v>
      </c>
      <c r="H30" s="65">
        <f>SUM(H31:H65)</f>
        <v>354622</v>
      </c>
      <c r="I30" s="65">
        <f>SUM(I31:I65)</f>
        <v>263622</v>
      </c>
      <c r="J30" s="65">
        <f>SUM(J31:J65)</f>
        <v>91000</v>
      </c>
      <c r="K30" s="66">
        <f>SUM(K31:K64)</f>
        <v>0</v>
      </c>
      <c r="L30" s="149">
        <f>SUM(L31:L64)</f>
        <v>0</v>
      </c>
      <c r="M30" s="6"/>
      <c r="N30" s="14"/>
    </row>
    <row r="31" spans="1:14" s="7" customFormat="1" ht="23.25" customHeight="1">
      <c r="A31" s="63" t="s">
        <v>190</v>
      </c>
      <c r="B31" s="181"/>
      <c r="C31" s="67" t="s">
        <v>11</v>
      </c>
      <c r="D31" s="68" t="s">
        <v>7</v>
      </c>
      <c r="E31" s="68" t="s">
        <v>7</v>
      </c>
      <c r="F31" s="68" t="s">
        <v>6</v>
      </c>
      <c r="G31" s="69" t="s">
        <v>77</v>
      </c>
      <c r="H31" s="70">
        <f>+I31+J31</f>
        <v>72830</v>
      </c>
      <c r="I31" s="71">
        <v>72830</v>
      </c>
      <c r="J31" s="71">
        <v>0</v>
      </c>
      <c r="K31" s="71">
        <f>+H31-I31-J31</f>
        <v>0</v>
      </c>
      <c r="L31" s="150">
        <v>0</v>
      </c>
      <c r="M31" s="6"/>
      <c r="N31" s="14"/>
    </row>
    <row r="32" spans="1:14" s="7" customFormat="1" ht="30.75" customHeight="1">
      <c r="A32" s="63" t="s">
        <v>111</v>
      </c>
      <c r="B32" s="181"/>
      <c r="C32" s="72" t="s">
        <v>11</v>
      </c>
      <c r="D32" s="73" t="s">
        <v>7</v>
      </c>
      <c r="E32" s="73" t="s">
        <v>7</v>
      </c>
      <c r="F32" s="73" t="s">
        <v>6</v>
      </c>
      <c r="G32" s="74" t="s">
        <v>153</v>
      </c>
      <c r="H32" s="70">
        <f t="shared" ref="H32:H65" si="5">+I32+J32</f>
        <v>13000</v>
      </c>
      <c r="I32" s="75">
        <v>13000</v>
      </c>
      <c r="J32" s="75">
        <v>0</v>
      </c>
      <c r="K32" s="71">
        <v>0</v>
      </c>
      <c r="L32" s="150">
        <v>0</v>
      </c>
      <c r="M32" s="6"/>
      <c r="N32" s="14"/>
    </row>
    <row r="33" spans="1:14" s="7" customFormat="1" ht="21" customHeight="1">
      <c r="A33" s="63" t="s">
        <v>112</v>
      </c>
      <c r="B33" s="181"/>
      <c r="C33" s="67" t="s">
        <v>11</v>
      </c>
      <c r="D33" s="68" t="s">
        <v>6</v>
      </c>
      <c r="E33" s="68" t="s">
        <v>7</v>
      </c>
      <c r="F33" s="68" t="s">
        <v>7</v>
      </c>
      <c r="G33" s="69" t="s">
        <v>51</v>
      </c>
      <c r="H33" s="70">
        <f t="shared" si="5"/>
        <v>1527</v>
      </c>
      <c r="I33" s="71">
        <v>93</v>
      </c>
      <c r="J33" s="71">
        <v>1434</v>
      </c>
      <c r="K33" s="71">
        <v>0</v>
      </c>
      <c r="L33" s="150">
        <v>0</v>
      </c>
      <c r="M33" s="6"/>
      <c r="N33" s="14"/>
    </row>
    <row r="34" spans="1:14" s="7" customFormat="1" ht="25.5" customHeight="1">
      <c r="A34" s="63" t="s">
        <v>113</v>
      </c>
      <c r="B34" s="181"/>
      <c r="C34" s="67" t="s">
        <v>11</v>
      </c>
      <c r="D34" s="68" t="s">
        <v>6</v>
      </c>
      <c r="E34" s="68" t="s">
        <v>7</v>
      </c>
      <c r="F34" s="68" t="s">
        <v>7</v>
      </c>
      <c r="G34" s="69" t="s">
        <v>215</v>
      </c>
      <c r="H34" s="70">
        <f t="shared" si="5"/>
        <v>862</v>
      </c>
      <c r="I34" s="71">
        <v>79</v>
      </c>
      <c r="J34" s="71">
        <v>783</v>
      </c>
      <c r="K34" s="71">
        <v>0</v>
      </c>
      <c r="L34" s="150">
        <v>0</v>
      </c>
      <c r="M34" s="6"/>
      <c r="N34" s="14"/>
    </row>
    <row r="35" spans="1:14" s="7" customFormat="1" ht="41.25" customHeight="1">
      <c r="A35" s="63" t="s">
        <v>114</v>
      </c>
      <c r="B35" s="181"/>
      <c r="C35" s="76" t="s">
        <v>11</v>
      </c>
      <c r="D35" s="68" t="s">
        <v>6</v>
      </c>
      <c r="E35" s="68" t="s">
        <v>7</v>
      </c>
      <c r="F35" s="68" t="s">
        <v>7</v>
      </c>
      <c r="G35" s="77" t="s">
        <v>213</v>
      </c>
      <c r="H35" s="70">
        <f t="shared" si="5"/>
        <v>2300</v>
      </c>
      <c r="I35" s="78">
        <v>61</v>
      </c>
      <c r="J35" s="78">
        <v>2239</v>
      </c>
      <c r="K35" s="71">
        <f>+H35-I35-J35</f>
        <v>0</v>
      </c>
      <c r="L35" s="150">
        <v>0</v>
      </c>
      <c r="M35" s="6"/>
      <c r="N35" s="14"/>
    </row>
    <row r="36" spans="1:14" s="7" customFormat="1" ht="30.75" customHeight="1">
      <c r="A36" s="63" t="s">
        <v>115</v>
      </c>
      <c r="B36" s="181"/>
      <c r="C36" s="76" t="s">
        <v>11</v>
      </c>
      <c r="D36" s="68" t="s">
        <v>6</v>
      </c>
      <c r="E36" s="68" t="s">
        <v>7</v>
      </c>
      <c r="F36" s="68" t="s">
        <v>7</v>
      </c>
      <c r="G36" s="77" t="s">
        <v>67</v>
      </c>
      <c r="H36" s="70">
        <f t="shared" si="5"/>
        <v>14782</v>
      </c>
      <c r="I36" s="78">
        <v>239</v>
      </c>
      <c r="J36" s="78">
        <v>14543</v>
      </c>
      <c r="K36" s="71">
        <v>0</v>
      </c>
      <c r="L36" s="150">
        <v>0</v>
      </c>
      <c r="M36" s="6"/>
      <c r="N36" s="14"/>
    </row>
    <row r="37" spans="1:14" s="6" customFormat="1" ht="22.5" customHeight="1">
      <c r="A37" s="63" t="s">
        <v>116</v>
      </c>
      <c r="B37" s="181"/>
      <c r="C37" s="76" t="s">
        <v>11</v>
      </c>
      <c r="D37" s="68" t="s">
        <v>6</v>
      </c>
      <c r="E37" s="68" t="s">
        <v>7</v>
      </c>
      <c r="F37" s="68" t="s">
        <v>7</v>
      </c>
      <c r="G37" s="77" t="s">
        <v>12</v>
      </c>
      <c r="H37" s="70">
        <f t="shared" si="5"/>
        <v>939</v>
      </c>
      <c r="I37" s="78">
        <v>163</v>
      </c>
      <c r="J37" s="78">
        <v>776</v>
      </c>
      <c r="K37" s="71">
        <f t="shared" ref="K37:K51" si="6">+H37-I37-J37</f>
        <v>0</v>
      </c>
      <c r="L37" s="150">
        <v>0</v>
      </c>
      <c r="N37" s="14"/>
    </row>
    <row r="38" spans="1:14" s="6" customFormat="1" ht="25.5" customHeight="1">
      <c r="A38" s="63" t="s">
        <v>117</v>
      </c>
      <c r="B38" s="181"/>
      <c r="C38" s="76" t="s">
        <v>11</v>
      </c>
      <c r="D38" s="68" t="s">
        <v>6</v>
      </c>
      <c r="E38" s="68" t="s">
        <v>7</v>
      </c>
      <c r="F38" s="68" t="s">
        <v>7</v>
      </c>
      <c r="G38" s="77" t="s">
        <v>209</v>
      </c>
      <c r="H38" s="70">
        <f t="shared" si="5"/>
        <v>2327</v>
      </c>
      <c r="I38" s="78">
        <v>213</v>
      </c>
      <c r="J38" s="78">
        <v>2114</v>
      </c>
      <c r="K38" s="71">
        <f t="shared" si="6"/>
        <v>0</v>
      </c>
      <c r="L38" s="150">
        <v>0</v>
      </c>
      <c r="N38" s="14"/>
    </row>
    <row r="39" spans="1:14" s="6" customFormat="1" ht="31.5" customHeight="1">
      <c r="A39" s="63" t="s">
        <v>118</v>
      </c>
      <c r="B39" s="181"/>
      <c r="C39" s="76" t="s">
        <v>11</v>
      </c>
      <c r="D39" s="68" t="s">
        <v>6</v>
      </c>
      <c r="E39" s="68" t="s">
        <v>7</v>
      </c>
      <c r="F39" s="68" t="s">
        <v>7</v>
      </c>
      <c r="G39" s="77" t="s">
        <v>85</v>
      </c>
      <c r="H39" s="70">
        <f t="shared" si="5"/>
        <v>2906</v>
      </c>
      <c r="I39" s="78">
        <v>0</v>
      </c>
      <c r="J39" s="78">
        <v>2906</v>
      </c>
      <c r="K39" s="71">
        <f t="shared" si="6"/>
        <v>0</v>
      </c>
      <c r="L39" s="150">
        <v>0</v>
      </c>
      <c r="N39" s="14"/>
    </row>
    <row r="40" spans="1:14" s="6" customFormat="1" ht="31.5" customHeight="1">
      <c r="A40" s="63" t="s">
        <v>119</v>
      </c>
      <c r="B40" s="181"/>
      <c r="C40" s="82" t="s">
        <v>11</v>
      </c>
      <c r="D40" s="73" t="s">
        <v>6</v>
      </c>
      <c r="E40" s="73" t="s">
        <v>7</v>
      </c>
      <c r="F40" s="73" t="s">
        <v>7</v>
      </c>
      <c r="G40" s="77" t="s">
        <v>187</v>
      </c>
      <c r="H40" s="70">
        <f t="shared" si="5"/>
        <v>1957</v>
      </c>
      <c r="I40" s="78">
        <v>1957</v>
      </c>
      <c r="J40" s="78">
        <v>0</v>
      </c>
      <c r="K40" s="71">
        <f t="shared" si="6"/>
        <v>0</v>
      </c>
      <c r="L40" s="150">
        <v>0</v>
      </c>
      <c r="N40" s="14"/>
    </row>
    <row r="41" spans="1:14" s="6" customFormat="1" ht="27.75" customHeight="1">
      <c r="A41" s="63" t="s">
        <v>120</v>
      </c>
      <c r="B41" s="181"/>
      <c r="C41" s="76" t="s">
        <v>11</v>
      </c>
      <c r="D41" s="68" t="s">
        <v>6</v>
      </c>
      <c r="E41" s="68" t="s">
        <v>7</v>
      </c>
      <c r="F41" s="68" t="s">
        <v>7</v>
      </c>
      <c r="G41" s="77" t="s">
        <v>13</v>
      </c>
      <c r="H41" s="70">
        <f t="shared" si="5"/>
        <v>1165</v>
      </c>
      <c r="I41" s="78">
        <v>155</v>
      </c>
      <c r="J41" s="78">
        <v>1010</v>
      </c>
      <c r="K41" s="71">
        <f t="shared" si="6"/>
        <v>0</v>
      </c>
      <c r="L41" s="150">
        <v>0</v>
      </c>
      <c r="N41" s="14"/>
    </row>
    <row r="42" spans="1:14" s="6" customFormat="1" ht="23.25" customHeight="1">
      <c r="A42" s="63" t="s">
        <v>121</v>
      </c>
      <c r="B42" s="181"/>
      <c r="C42" s="76" t="s">
        <v>11</v>
      </c>
      <c r="D42" s="68" t="s">
        <v>6</v>
      </c>
      <c r="E42" s="68" t="s">
        <v>7</v>
      </c>
      <c r="F42" s="68" t="s">
        <v>7</v>
      </c>
      <c r="G42" s="80" t="s">
        <v>52</v>
      </c>
      <c r="H42" s="70">
        <f t="shared" si="5"/>
        <v>550</v>
      </c>
      <c r="I42" s="81">
        <v>197</v>
      </c>
      <c r="J42" s="81">
        <v>353</v>
      </c>
      <c r="K42" s="71">
        <f t="shared" si="6"/>
        <v>0</v>
      </c>
      <c r="L42" s="150">
        <v>0</v>
      </c>
      <c r="N42" s="14"/>
    </row>
    <row r="43" spans="1:14" s="6" customFormat="1" ht="36.75" customHeight="1">
      <c r="A43" s="63" t="s">
        <v>122</v>
      </c>
      <c r="B43" s="181"/>
      <c r="C43" s="76" t="s">
        <v>11</v>
      </c>
      <c r="D43" s="68" t="s">
        <v>6</v>
      </c>
      <c r="E43" s="68" t="s">
        <v>7</v>
      </c>
      <c r="F43" s="68" t="s">
        <v>7</v>
      </c>
      <c r="G43" s="77" t="s">
        <v>14</v>
      </c>
      <c r="H43" s="70">
        <f t="shared" si="5"/>
        <v>7100</v>
      </c>
      <c r="I43" s="78">
        <v>3138</v>
      </c>
      <c r="J43" s="78">
        <v>3962</v>
      </c>
      <c r="K43" s="71">
        <f t="shared" si="6"/>
        <v>0</v>
      </c>
      <c r="L43" s="150">
        <v>0</v>
      </c>
      <c r="N43" s="14"/>
    </row>
    <row r="44" spans="1:14" s="6" customFormat="1" ht="30.75" customHeight="1">
      <c r="A44" s="63" t="s">
        <v>123</v>
      </c>
      <c r="B44" s="181"/>
      <c r="C44" s="76" t="s">
        <v>11</v>
      </c>
      <c r="D44" s="68" t="s">
        <v>6</v>
      </c>
      <c r="E44" s="68" t="s">
        <v>7</v>
      </c>
      <c r="F44" s="68" t="s">
        <v>7</v>
      </c>
      <c r="G44" s="77" t="s">
        <v>15</v>
      </c>
      <c r="H44" s="70">
        <f t="shared" si="5"/>
        <v>4709</v>
      </c>
      <c r="I44" s="78">
        <v>4709</v>
      </c>
      <c r="J44" s="78">
        <v>0</v>
      </c>
      <c r="K44" s="71">
        <f t="shared" si="6"/>
        <v>0</v>
      </c>
      <c r="L44" s="150">
        <v>0</v>
      </c>
      <c r="N44" s="14"/>
    </row>
    <row r="45" spans="1:14" s="6" customFormat="1" ht="39.75" customHeight="1">
      <c r="A45" s="63" t="s">
        <v>124</v>
      </c>
      <c r="B45" s="181"/>
      <c r="C45" s="76" t="s">
        <v>11</v>
      </c>
      <c r="D45" s="68" t="s">
        <v>6</v>
      </c>
      <c r="E45" s="68" t="s">
        <v>7</v>
      </c>
      <c r="F45" s="68" t="s">
        <v>7</v>
      </c>
      <c r="G45" s="77" t="s">
        <v>208</v>
      </c>
      <c r="H45" s="70">
        <f t="shared" si="5"/>
        <v>6899</v>
      </c>
      <c r="I45" s="78">
        <v>0</v>
      </c>
      <c r="J45" s="78">
        <v>6899</v>
      </c>
      <c r="K45" s="71">
        <f t="shared" si="6"/>
        <v>0</v>
      </c>
      <c r="L45" s="150">
        <v>0</v>
      </c>
      <c r="N45" s="14"/>
    </row>
    <row r="46" spans="1:14" s="6" customFormat="1" ht="30" customHeight="1">
      <c r="A46" s="63" t="s">
        <v>125</v>
      </c>
      <c r="B46" s="181"/>
      <c r="C46" s="76" t="s">
        <v>11</v>
      </c>
      <c r="D46" s="68" t="s">
        <v>6</v>
      </c>
      <c r="E46" s="68" t="s">
        <v>7</v>
      </c>
      <c r="F46" s="68" t="s">
        <v>7</v>
      </c>
      <c r="G46" s="77" t="s">
        <v>188</v>
      </c>
      <c r="H46" s="70">
        <f t="shared" si="5"/>
        <v>432</v>
      </c>
      <c r="I46" s="78">
        <v>432</v>
      </c>
      <c r="J46" s="78">
        <v>0</v>
      </c>
      <c r="K46" s="71">
        <f t="shared" si="6"/>
        <v>0</v>
      </c>
      <c r="L46" s="150">
        <v>0</v>
      </c>
      <c r="N46" s="14"/>
    </row>
    <row r="47" spans="1:14" s="6" customFormat="1" ht="35.25" customHeight="1">
      <c r="A47" s="63" t="s">
        <v>126</v>
      </c>
      <c r="B47" s="181"/>
      <c r="C47" s="76" t="s">
        <v>11</v>
      </c>
      <c r="D47" s="68" t="s">
        <v>6</v>
      </c>
      <c r="E47" s="68" t="s">
        <v>7</v>
      </c>
      <c r="F47" s="68" t="s">
        <v>7</v>
      </c>
      <c r="G47" s="77" t="s">
        <v>68</v>
      </c>
      <c r="H47" s="70">
        <f t="shared" si="5"/>
        <v>17361</v>
      </c>
      <c r="I47" s="78">
        <v>3476</v>
      </c>
      <c r="J47" s="78">
        <v>13885</v>
      </c>
      <c r="K47" s="71">
        <f t="shared" si="6"/>
        <v>0</v>
      </c>
      <c r="L47" s="150">
        <v>0</v>
      </c>
      <c r="N47" s="14"/>
    </row>
    <row r="48" spans="1:14" s="25" customFormat="1" ht="29.25" customHeight="1">
      <c r="A48" s="63" t="s">
        <v>127</v>
      </c>
      <c r="B48" s="181"/>
      <c r="C48" s="82" t="s">
        <v>11</v>
      </c>
      <c r="D48" s="73" t="s">
        <v>6</v>
      </c>
      <c r="E48" s="73" t="s">
        <v>7</v>
      </c>
      <c r="F48" s="73" t="s">
        <v>7</v>
      </c>
      <c r="G48" s="83" t="s">
        <v>16</v>
      </c>
      <c r="H48" s="70">
        <f t="shared" si="5"/>
        <v>16320</v>
      </c>
      <c r="I48" s="84">
        <v>5390</v>
      </c>
      <c r="J48" s="84">
        <v>10930</v>
      </c>
      <c r="K48" s="75">
        <f t="shared" si="6"/>
        <v>0</v>
      </c>
      <c r="L48" s="151">
        <v>0</v>
      </c>
      <c r="M48" s="6"/>
      <c r="N48" s="14"/>
    </row>
    <row r="49" spans="1:14" s="6" customFormat="1" ht="32.25" customHeight="1">
      <c r="A49" s="63" t="s">
        <v>128</v>
      </c>
      <c r="B49" s="181"/>
      <c r="C49" s="76" t="s">
        <v>11</v>
      </c>
      <c r="D49" s="68" t="s">
        <v>6</v>
      </c>
      <c r="E49" s="68" t="s">
        <v>7</v>
      </c>
      <c r="F49" s="68" t="s">
        <v>7</v>
      </c>
      <c r="G49" s="77" t="s">
        <v>17</v>
      </c>
      <c r="H49" s="70">
        <f t="shared" si="5"/>
        <v>10000</v>
      </c>
      <c r="I49" s="78">
        <v>10000</v>
      </c>
      <c r="J49" s="78">
        <v>0</v>
      </c>
      <c r="K49" s="71">
        <f t="shared" si="6"/>
        <v>0</v>
      </c>
      <c r="L49" s="150">
        <v>0</v>
      </c>
      <c r="N49" s="14"/>
    </row>
    <row r="50" spans="1:14" s="6" customFormat="1" ht="38.25" customHeight="1">
      <c r="A50" s="63" t="s">
        <v>129</v>
      </c>
      <c r="B50" s="181"/>
      <c r="C50" s="76" t="s">
        <v>11</v>
      </c>
      <c r="D50" s="68" t="s">
        <v>6</v>
      </c>
      <c r="E50" s="68" t="s">
        <v>7</v>
      </c>
      <c r="F50" s="68" t="s">
        <v>7</v>
      </c>
      <c r="G50" s="85" t="s">
        <v>216</v>
      </c>
      <c r="H50" s="70">
        <f t="shared" si="5"/>
        <v>1550</v>
      </c>
      <c r="I50" s="78">
        <v>350</v>
      </c>
      <c r="J50" s="78">
        <v>1200</v>
      </c>
      <c r="K50" s="71">
        <f t="shared" si="6"/>
        <v>0</v>
      </c>
      <c r="L50" s="150">
        <v>0</v>
      </c>
      <c r="N50" s="14"/>
    </row>
    <row r="51" spans="1:14" s="6" customFormat="1" ht="41.25" customHeight="1">
      <c r="A51" s="63" t="s">
        <v>130</v>
      </c>
      <c r="B51" s="181"/>
      <c r="C51" s="76" t="s">
        <v>11</v>
      </c>
      <c r="D51" s="68" t="s">
        <v>6</v>
      </c>
      <c r="E51" s="68" t="s">
        <v>7</v>
      </c>
      <c r="F51" s="68" t="s">
        <v>7</v>
      </c>
      <c r="G51" s="85" t="s">
        <v>205</v>
      </c>
      <c r="H51" s="70">
        <f t="shared" si="5"/>
        <v>478</v>
      </c>
      <c r="I51" s="78">
        <v>478</v>
      </c>
      <c r="J51" s="78">
        <v>0</v>
      </c>
      <c r="K51" s="71">
        <f t="shared" si="6"/>
        <v>0</v>
      </c>
      <c r="L51" s="150">
        <v>0</v>
      </c>
      <c r="N51" s="14"/>
    </row>
    <row r="52" spans="1:14" s="6" customFormat="1" ht="30" customHeight="1">
      <c r="A52" s="63" t="s">
        <v>131</v>
      </c>
      <c r="B52" s="181"/>
      <c r="C52" s="76" t="s">
        <v>11</v>
      </c>
      <c r="D52" s="68" t="s">
        <v>6</v>
      </c>
      <c r="E52" s="68" t="s">
        <v>7</v>
      </c>
      <c r="F52" s="68" t="s">
        <v>7</v>
      </c>
      <c r="G52" s="85" t="s">
        <v>53</v>
      </c>
      <c r="H52" s="70">
        <f t="shared" si="5"/>
        <v>3896</v>
      </c>
      <c r="I52" s="78">
        <v>255</v>
      </c>
      <c r="J52" s="78">
        <v>3641</v>
      </c>
      <c r="K52" s="71">
        <v>0</v>
      </c>
      <c r="L52" s="150">
        <v>0</v>
      </c>
      <c r="N52" s="14"/>
    </row>
    <row r="53" spans="1:14" s="6" customFormat="1" ht="28.5" customHeight="1">
      <c r="A53" s="63" t="s">
        <v>132</v>
      </c>
      <c r="B53" s="181"/>
      <c r="C53" s="76" t="s">
        <v>11</v>
      </c>
      <c r="D53" s="68" t="s">
        <v>6</v>
      </c>
      <c r="E53" s="68" t="s">
        <v>7</v>
      </c>
      <c r="F53" s="68" t="s">
        <v>7</v>
      </c>
      <c r="G53" s="77" t="s">
        <v>229</v>
      </c>
      <c r="H53" s="70">
        <f t="shared" si="5"/>
        <v>3110</v>
      </c>
      <c r="I53" s="71">
        <v>150</v>
      </c>
      <c r="J53" s="71">
        <v>2960</v>
      </c>
      <c r="K53" s="71">
        <f>+H53-I53-J53</f>
        <v>0</v>
      </c>
      <c r="L53" s="150">
        <v>0</v>
      </c>
      <c r="N53" s="14"/>
    </row>
    <row r="54" spans="1:14" s="20" customFormat="1" ht="30.75" customHeight="1">
      <c r="A54" s="63" t="s">
        <v>133</v>
      </c>
      <c r="B54" s="181"/>
      <c r="C54" s="76" t="s">
        <v>11</v>
      </c>
      <c r="D54" s="68" t="s">
        <v>6</v>
      </c>
      <c r="E54" s="68" t="s">
        <v>7</v>
      </c>
      <c r="F54" s="68" t="s">
        <v>7</v>
      </c>
      <c r="G54" s="86" t="s">
        <v>169</v>
      </c>
      <c r="H54" s="70">
        <f t="shared" si="5"/>
        <v>8130</v>
      </c>
      <c r="I54" s="78">
        <v>130</v>
      </c>
      <c r="J54" s="78">
        <v>8000</v>
      </c>
      <c r="K54" s="71">
        <f>+H54-I54-J54</f>
        <v>0</v>
      </c>
      <c r="L54" s="150">
        <v>0</v>
      </c>
      <c r="M54" s="6"/>
      <c r="N54" s="14"/>
    </row>
    <row r="55" spans="1:14" s="6" customFormat="1" ht="33" customHeight="1">
      <c r="A55" s="63" t="s">
        <v>134</v>
      </c>
      <c r="B55" s="181"/>
      <c r="C55" s="76" t="s">
        <v>11</v>
      </c>
      <c r="D55" s="68" t="s">
        <v>6</v>
      </c>
      <c r="E55" s="68" t="s">
        <v>7</v>
      </c>
      <c r="F55" s="68" t="s">
        <v>7</v>
      </c>
      <c r="G55" s="69" t="s">
        <v>18</v>
      </c>
      <c r="H55" s="70">
        <f t="shared" si="5"/>
        <v>4075</v>
      </c>
      <c r="I55" s="81">
        <v>4075</v>
      </c>
      <c r="J55" s="81">
        <v>0</v>
      </c>
      <c r="K55" s="71">
        <f>+H55-I55-J55</f>
        <v>0</v>
      </c>
      <c r="L55" s="150">
        <v>0</v>
      </c>
      <c r="N55" s="14"/>
    </row>
    <row r="56" spans="1:14" s="6" customFormat="1" ht="27.75" customHeight="1">
      <c r="A56" s="63" t="s">
        <v>135</v>
      </c>
      <c r="B56" s="181"/>
      <c r="C56" s="76" t="s">
        <v>11</v>
      </c>
      <c r="D56" s="68" t="s">
        <v>6</v>
      </c>
      <c r="E56" s="68" t="s">
        <v>7</v>
      </c>
      <c r="F56" s="68" t="s">
        <v>7</v>
      </c>
      <c r="G56" s="69" t="s">
        <v>84</v>
      </c>
      <c r="H56" s="70">
        <f t="shared" si="5"/>
        <v>100</v>
      </c>
      <c r="I56" s="81">
        <v>100</v>
      </c>
      <c r="J56" s="81">
        <v>0</v>
      </c>
      <c r="K56" s="71">
        <v>0</v>
      </c>
      <c r="L56" s="150">
        <v>0</v>
      </c>
      <c r="N56" s="14"/>
    </row>
    <row r="57" spans="1:14" s="6" customFormat="1" ht="25.5" customHeight="1">
      <c r="A57" s="63" t="s">
        <v>136</v>
      </c>
      <c r="B57" s="181"/>
      <c r="C57" s="76" t="s">
        <v>11</v>
      </c>
      <c r="D57" s="68" t="s">
        <v>6</v>
      </c>
      <c r="E57" s="68" t="s">
        <v>7</v>
      </c>
      <c r="F57" s="68" t="s">
        <v>7</v>
      </c>
      <c r="G57" s="80" t="s">
        <v>69</v>
      </c>
      <c r="H57" s="70">
        <f t="shared" si="5"/>
        <v>4800</v>
      </c>
      <c r="I57" s="81">
        <v>4800</v>
      </c>
      <c r="J57" s="81">
        <v>0</v>
      </c>
      <c r="K57" s="71">
        <f>+H57-I57-J57</f>
        <v>0</v>
      </c>
      <c r="L57" s="150">
        <v>0</v>
      </c>
      <c r="N57" s="14"/>
    </row>
    <row r="58" spans="1:14" s="6" customFormat="1" ht="32.25" customHeight="1">
      <c r="A58" s="63" t="s">
        <v>193</v>
      </c>
      <c r="B58" s="181"/>
      <c r="C58" s="82" t="s">
        <v>11</v>
      </c>
      <c r="D58" s="73" t="s">
        <v>6</v>
      </c>
      <c r="E58" s="73" t="s">
        <v>7</v>
      </c>
      <c r="F58" s="73" t="s">
        <v>7</v>
      </c>
      <c r="G58" s="87" t="s">
        <v>70</v>
      </c>
      <c r="H58" s="70">
        <f t="shared" si="5"/>
        <v>71317</v>
      </c>
      <c r="I58" s="88">
        <v>71317</v>
      </c>
      <c r="J58" s="88">
        <v>0</v>
      </c>
      <c r="K58" s="71">
        <f>+H58-I58-J58</f>
        <v>0</v>
      </c>
      <c r="L58" s="150">
        <v>0</v>
      </c>
      <c r="N58" s="14"/>
    </row>
    <row r="59" spans="1:14" s="7" customFormat="1" ht="29.25" customHeight="1">
      <c r="A59" s="63" t="s">
        <v>137</v>
      </c>
      <c r="B59" s="181"/>
      <c r="C59" s="82" t="s">
        <v>11</v>
      </c>
      <c r="D59" s="73" t="s">
        <v>6</v>
      </c>
      <c r="E59" s="73" t="s">
        <v>7</v>
      </c>
      <c r="F59" s="73" t="s">
        <v>7</v>
      </c>
      <c r="G59" s="87" t="s">
        <v>78</v>
      </c>
      <c r="H59" s="70">
        <f t="shared" si="5"/>
        <v>50000</v>
      </c>
      <c r="I59" s="84">
        <v>50000</v>
      </c>
      <c r="J59" s="84">
        <v>0</v>
      </c>
      <c r="K59" s="71">
        <v>0</v>
      </c>
      <c r="L59" s="150">
        <v>0</v>
      </c>
      <c r="M59" s="6"/>
      <c r="N59" s="14"/>
    </row>
    <row r="60" spans="1:14" s="7" customFormat="1" ht="26.25" hidden="1" customHeight="1">
      <c r="A60" s="63" t="s">
        <v>110</v>
      </c>
      <c r="B60" s="181"/>
      <c r="C60" s="82" t="s">
        <v>11</v>
      </c>
      <c r="D60" s="73" t="s">
        <v>6</v>
      </c>
      <c r="E60" s="73" t="s">
        <v>7</v>
      </c>
      <c r="F60" s="73" t="s">
        <v>7</v>
      </c>
      <c r="G60" s="83" t="s">
        <v>54</v>
      </c>
      <c r="H60" s="70">
        <f t="shared" si="5"/>
        <v>0</v>
      </c>
      <c r="I60" s="84"/>
      <c r="J60" s="84"/>
      <c r="K60" s="71"/>
      <c r="L60" s="150"/>
      <c r="M60" s="6"/>
      <c r="N60" s="14"/>
    </row>
    <row r="61" spans="1:14" s="6" customFormat="1" ht="27.75" customHeight="1">
      <c r="A61" s="63" t="s">
        <v>194</v>
      </c>
      <c r="B61" s="181"/>
      <c r="C61" s="82" t="s">
        <v>11</v>
      </c>
      <c r="D61" s="73" t="s">
        <v>6</v>
      </c>
      <c r="E61" s="73" t="s">
        <v>6</v>
      </c>
      <c r="F61" s="73" t="s">
        <v>7</v>
      </c>
      <c r="G61" s="87" t="s">
        <v>71</v>
      </c>
      <c r="H61" s="70">
        <f t="shared" si="5"/>
        <v>20</v>
      </c>
      <c r="I61" s="88">
        <v>20</v>
      </c>
      <c r="J61" s="88">
        <v>0</v>
      </c>
      <c r="K61" s="71">
        <f>+H61-I61-J61</f>
        <v>0</v>
      </c>
      <c r="L61" s="150">
        <v>0</v>
      </c>
      <c r="N61" s="14"/>
    </row>
    <row r="62" spans="1:14" s="6" customFormat="1" ht="27.75" hidden="1" customHeight="1">
      <c r="A62" s="63" t="s">
        <v>191</v>
      </c>
      <c r="B62" s="181"/>
      <c r="C62" s="82"/>
      <c r="D62" s="73"/>
      <c r="E62" s="73"/>
      <c r="F62" s="73"/>
      <c r="G62" s="83"/>
      <c r="H62" s="70">
        <f t="shared" si="5"/>
        <v>0</v>
      </c>
      <c r="I62" s="84"/>
      <c r="J62" s="84"/>
      <c r="K62" s="71"/>
      <c r="L62" s="150"/>
      <c r="N62" s="14"/>
    </row>
    <row r="63" spans="1:14" s="6" customFormat="1" ht="27.75" hidden="1" customHeight="1">
      <c r="A63" s="63" t="s">
        <v>192</v>
      </c>
      <c r="B63" s="181"/>
      <c r="C63" s="82"/>
      <c r="D63" s="73"/>
      <c r="E63" s="73"/>
      <c r="F63" s="73"/>
      <c r="G63" s="89"/>
      <c r="H63" s="70">
        <f t="shared" si="5"/>
        <v>0</v>
      </c>
      <c r="I63" s="84"/>
      <c r="J63" s="84"/>
      <c r="K63" s="71"/>
      <c r="L63" s="150"/>
      <c r="N63" s="14"/>
    </row>
    <row r="64" spans="1:14" s="6" customFormat="1" ht="47.25" customHeight="1">
      <c r="A64" s="63" t="s">
        <v>218</v>
      </c>
      <c r="B64" s="181"/>
      <c r="C64" s="82" t="s">
        <v>11</v>
      </c>
      <c r="D64" s="73" t="s">
        <v>6</v>
      </c>
      <c r="E64" s="73" t="s">
        <v>7</v>
      </c>
      <c r="F64" s="73" t="s">
        <v>7</v>
      </c>
      <c r="G64" s="89" t="s">
        <v>230</v>
      </c>
      <c r="H64" s="70">
        <f t="shared" si="5"/>
        <v>25180</v>
      </c>
      <c r="I64" s="84">
        <v>11815</v>
      </c>
      <c r="J64" s="84">
        <v>13365</v>
      </c>
      <c r="K64" s="71">
        <v>0</v>
      </c>
      <c r="L64" s="150">
        <v>0</v>
      </c>
      <c r="N64" s="14"/>
    </row>
    <row r="65" spans="1:14" s="6" customFormat="1" ht="34.5" customHeight="1">
      <c r="A65" s="63" t="s">
        <v>219</v>
      </c>
      <c r="B65" s="181"/>
      <c r="C65" s="82" t="s">
        <v>11</v>
      </c>
      <c r="D65" s="73" t="s">
        <v>6</v>
      </c>
      <c r="E65" s="73" t="s">
        <v>7</v>
      </c>
      <c r="F65" s="73" t="s">
        <v>7</v>
      </c>
      <c r="G65" s="89" t="s">
        <v>231</v>
      </c>
      <c r="H65" s="70">
        <f t="shared" si="5"/>
        <v>4000</v>
      </c>
      <c r="I65" s="84">
        <v>4000</v>
      </c>
      <c r="J65" s="84">
        <v>0</v>
      </c>
      <c r="K65" s="71">
        <v>0</v>
      </c>
      <c r="L65" s="150">
        <v>0</v>
      </c>
      <c r="N65" s="14"/>
    </row>
    <row r="66" spans="1:14" s="6" customFormat="1" ht="27.75" customHeight="1">
      <c r="A66" s="43" t="s">
        <v>138</v>
      </c>
      <c r="B66" s="181"/>
      <c r="C66" s="190" t="s">
        <v>100</v>
      </c>
      <c r="D66" s="191"/>
      <c r="E66" s="191"/>
      <c r="F66" s="192"/>
      <c r="G66" s="92" t="s">
        <v>19</v>
      </c>
      <c r="H66" s="93">
        <f t="shared" ref="H66:L66" si="7">+H67</f>
        <v>25574</v>
      </c>
      <c r="I66" s="94">
        <f t="shared" si="7"/>
        <v>0</v>
      </c>
      <c r="J66" s="94">
        <f t="shared" si="7"/>
        <v>25574</v>
      </c>
      <c r="K66" s="94">
        <f>+K67</f>
        <v>0</v>
      </c>
      <c r="L66" s="152">
        <f t="shared" si="7"/>
        <v>0</v>
      </c>
      <c r="N66" s="14"/>
    </row>
    <row r="67" spans="1:14" s="6" customFormat="1" ht="27.75" customHeight="1">
      <c r="A67" s="47" t="s">
        <v>139</v>
      </c>
      <c r="B67" s="181"/>
      <c r="C67" s="95" t="s">
        <v>11</v>
      </c>
      <c r="D67" s="96" t="s">
        <v>7</v>
      </c>
      <c r="E67" s="96" t="s">
        <v>7</v>
      </c>
      <c r="F67" s="96" t="s">
        <v>7</v>
      </c>
      <c r="G67" s="97" t="s">
        <v>232</v>
      </c>
      <c r="H67" s="70">
        <f>+J67</f>
        <v>25574</v>
      </c>
      <c r="I67" s="98">
        <v>0</v>
      </c>
      <c r="J67" s="81">
        <v>25574</v>
      </c>
      <c r="K67" s="81">
        <v>0</v>
      </c>
      <c r="L67" s="153">
        <v>0</v>
      </c>
      <c r="N67" s="14"/>
    </row>
    <row r="68" spans="1:14" s="6" customFormat="1" ht="27" customHeight="1">
      <c r="A68" s="43" t="s">
        <v>140</v>
      </c>
      <c r="B68" s="181"/>
      <c r="C68" s="90" t="s">
        <v>11</v>
      </c>
      <c r="D68" s="91" t="s">
        <v>7</v>
      </c>
      <c r="E68" s="91" t="s">
        <v>7</v>
      </c>
      <c r="F68" s="91" t="s">
        <v>7</v>
      </c>
      <c r="G68" s="92" t="s">
        <v>233</v>
      </c>
      <c r="H68" s="93">
        <f>+I68+J68+L68+K68</f>
        <v>23188</v>
      </c>
      <c r="I68" s="94">
        <v>0</v>
      </c>
      <c r="J68" s="94">
        <v>23188</v>
      </c>
      <c r="K68" s="94">
        <v>0</v>
      </c>
      <c r="L68" s="152">
        <v>0</v>
      </c>
      <c r="N68" s="14"/>
    </row>
    <row r="69" spans="1:14" s="6" customFormat="1" ht="30.75" customHeight="1">
      <c r="A69" s="43" t="s">
        <v>141</v>
      </c>
      <c r="B69" s="181"/>
      <c r="C69" s="90" t="s">
        <v>11</v>
      </c>
      <c r="D69" s="91" t="s">
        <v>7</v>
      </c>
      <c r="E69" s="91" t="s">
        <v>7</v>
      </c>
      <c r="F69" s="91" t="s">
        <v>7</v>
      </c>
      <c r="G69" s="92" t="s">
        <v>226</v>
      </c>
      <c r="H69" s="93">
        <f>+I69+J69+L69+K69</f>
        <v>2500</v>
      </c>
      <c r="I69" s="94">
        <v>0</v>
      </c>
      <c r="J69" s="94">
        <v>2500</v>
      </c>
      <c r="K69" s="94">
        <v>0</v>
      </c>
      <c r="L69" s="152">
        <v>0</v>
      </c>
      <c r="N69" s="14"/>
    </row>
    <row r="70" spans="1:14" s="6" customFormat="1" ht="27.75" customHeight="1">
      <c r="A70" s="43" t="s">
        <v>142</v>
      </c>
      <c r="B70" s="181"/>
      <c r="C70" s="99" t="s">
        <v>11</v>
      </c>
      <c r="D70" s="100" t="s">
        <v>7</v>
      </c>
      <c r="E70" s="100" t="s">
        <v>7</v>
      </c>
      <c r="F70" s="100" t="s">
        <v>7</v>
      </c>
      <c r="G70" s="44" t="s">
        <v>50</v>
      </c>
      <c r="H70" s="93">
        <f>+I70+J70+L70+K70</f>
        <v>4000</v>
      </c>
      <c r="I70" s="94">
        <v>0</v>
      </c>
      <c r="J70" s="94">
        <v>4000</v>
      </c>
      <c r="K70" s="94">
        <v>0</v>
      </c>
      <c r="L70" s="152">
        <v>0</v>
      </c>
      <c r="N70" s="14"/>
    </row>
    <row r="71" spans="1:14" s="6" customFormat="1" ht="26.25" customHeight="1">
      <c r="A71" s="43" t="s">
        <v>143</v>
      </c>
      <c r="B71" s="181"/>
      <c r="C71" s="99" t="s">
        <v>11</v>
      </c>
      <c r="D71" s="100" t="s">
        <v>7</v>
      </c>
      <c r="E71" s="100" t="s">
        <v>7</v>
      </c>
      <c r="F71" s="100" t="s">
        <v>7</v>
      </c>
      <c r="G71" s="44" t="s">
        <v>49</v>
      </c>
      <c r="H71" s="93">
        <f>+I71+J71+L71+K71</f>
        <v>6000</v>
      </c>
      <c r="I71" s="94">
        <v>0</v>
      </c>
      <c r="J71" s="94">
        <v>6000</v>
      </c>
      <c r="K71" s="94">
        <v>0</v>
      </c>
      <c r="L71" s="152">
        <v>0</v>
      </c>
      <c r="N71" s="14"/>
    </row>
    <row r="72" spans="1:14" s="6" customFormat="1" ht="24.75" customHeight="1">
      <c r="A72" s="43" t="s">
        <v>196</v>
      </c>
      <c r="B72" s="181"/>
      <c r="C72" s="190" t="s">
        <v>100</v>
      </c>
      <c r="D72" s="191"/>
      <c r="E72" s="191"/>
      <c r="F72" s="192"/>
      <c r="G72" s="92" t="s">
        <v>21</v>
      </c>
      <c r="H72" s="93">
        <f t="shared" ref="H72:K72" si="8">+H73</f>
        <v>250</v>
      </c>
      <c r="I72" s="94">
        <f t="shared" si="8"/>
        <v>0</v>
      </c>
      <c r="J72" s="94">
        <f t="shared" si="8"/>
        <v>0</v>
      </c>
      <c r="K72" s="94">
        <f t="shared" si="8"/>
        <v>0</v>
      </c>
      <c r="L72" s="152">
        <f>+L73</f>
        <v>250</v>
      </c>
      <c r="N72" s="14"/>
    </row>
    <row r="73" spans="1:14" s="6" customFormat="1" ht="21.75" customHeight="1">
      <c r="A73" s="47" t="s">
        <v>220</v>
      </c>
      <c r="B73" s="181"/>
      <c r="C73" s="103" t="s">
        <v>11</v>
      </c>
      <c r="D73" s="104" t="s">
        <v>22</v>
      </c>
      <c r="E73" s="104" t="s">
        <v>7</v>
      </c>
      <c r="F73" s="104" t="s">
        <v>7</v>
      </c>
      <c r="G73" s="69" t="s">
        <v>211</v>
      </c>
      <c r="H73" s="105">
        <f>+I73+J73+L73</f>
        <v>250</v>
      </c>
      <c r="I73" s="98">
        <v>0</v>
      </c>
      <c r="J73" s="98">
        <v>0</v>
      </c>
      <c r="K73" s="98">
        <v>0</v>
      </c>
      <c r="L73" s="155">
        <v>250</v>
      </c>
      <c r="N73" s="14"/>
    </row>
    <row r="74" spans="1:14" s="6" customFormat="1" ht="34.5" hidden="1" customHeight="1">
      <c r="A74" s="47" t="s">
        <v>144</v>
      </c>
      <c r="B74" s="181"/>
      <c r="C74" s="103" t="s">
        <v>11</v>
      </c>
      <c r="D74" s="104" t="s">
        <v>22</v>
      </c>
      <c r="E74" s="104" t="s">
        <v>7</v>
      </c>
      <c r="F74" s="104" t="s">
        <v>7</v>
      </c>
      <c r="G74" s="69"/>
      <c r="H74" s="105"/>
      <c r="I74" s="98"/>
      <c r="J74" s="98"/>
      <c r="K74" s="98"/>
      <c r="L74" s="155"/>
      <c r="N74" s="14"/>
    </row>
    <row r="75" spans="1:14" s="6" customFormat="1" ht="26.25" customHeight="1">
      <c r="A75" s="43" t="s">
        <v>145</v>
      </c>
      <c r="B75" s="181"/>
      <c r="C75" s="195" t="s">
        <v>100</v>
      </c>
      <c r="D75" s="190"/>
      <c r="E75" s="190"/>
      <c r="F75" s="196"/>
      <c r="G75" s="92" t="s">
        <v>23</v>
      </c>
      <c r="H75" s="101">
        <f>SUM(H76:H82)</f>
        <v>6031</v>
      </c>
      <c r="I75" s="102">
        <f>SUM(I76:I82)</f>
        <v>0</v>
      </c>
      <c r="J75" s="102">
        <f>SUM(J76:J82)</f>
        <v>0</v>
      </c>
      <c r="K75" s="102"/>
      <c r="L75" s="154">
        <f>SUM(L76:L82)</f>
        <v>6031</v>
      </c>
      <c r="N75" s="14"/>
    </row>
    <row r="76" spans="1:14" s="6" customFormat="1" ht="21" hidden="1" customHeight="1">
      <c r="A76" s="47"/>
      <c r="B76" s="181"/>
      <c r="C76" s="103"/>
      <c r="D76" s="104"/>
      <c r="E76" s="104"/>
      <c r="F76" s="104"/>
      <c r="G76" s="106"/>
      <c r="H76" s="105"/>
      <c r="I76" s="98"/>
      <c r="J76" s="98"/>
      <c r="K76" s="98"/>
      <c r="L76" s="155"/>
      <c r="N76" s="14"/>
    </row>
    <row r="77" spans="1:14" s="6" customFormat="1" ht="29.25" hidden="1" customHeight="1">
      <c r="A77" s="47" t="s">
        <v>147</v>
      </c>
      <c r="B77" s="181"/>
      <c r="C77" s="103" t="s">
        <v>11</v>
      </c>
      <c r="D77" s="104" t="s">
        <v>24</v>
      </c>
      <c r="E77" s="104" t="s">
        <v>7</v>
      </c>
      <c r="F77" s="104" t="s">
        <v>7</v>
      </c>
      <c r="G77" s="107" t="s">
        <v>207</v>
      </c>
      <c r="H77" s="105"/>
      <c r="I77" s="98"/>
      <c r="J77" s="98"/>
      <c r="K77" s="98"/>
      <c r="L77" s="155"/>
      <c r="N77" s="14"/>
    </row>
    <row r="78" spans="1:14" s="6" customFormat="1" ht="27" customHeight="1">
      <c r="A78" s="47" t="s">
        <v>221</v>
      </c>
      <c r="B78" s="181"/>
      <c r="C78" s="103" t="s">
        <v>11</v>
      </c>
      <c r="D78" s="104" t="s">
        <v>24</v>
      </c>
      <c r="E78" s="104" t="s">
        <v>7</v>
      </c>
      <c r="F78" s="104" t="s">
        <v>7</v>
      </c>
      <c r="G78" s="106" t="s">
        <v>25</v>
      </c>
      <c r="H78" s="105">
        <v>3100</v>
      </c>
      <c r="I78" s="98">
        <v>0</v>
      </c>
      <c r="J78" s="98">
        <v>0</v>
      </c>
      <c r="K78" s="98">
        <v>0</v>
      </c>
      <c r="L78" s="155">
        <f t="shared" ref="L78" si="9">+H78</f>
        <v>3100</v>
      </c>
      <c r="N78" s="14"/>
    </row>
    <row r="79" spans="1:14" s="6" customFormat="1" ht="22.5" customHeight="1">
      <c r="A79" s="47" t="s">
        <v>222</v>
      </c>
      <c r="B79" s="181"/>
      <c r="C79" s="103" t="s">
        <v>11</v>
      </c>
      <c r="D79" s="104" t="s">
        <v>24</v>
      </c>
      <c r="E79" s="104" t="s">
        <v>7</v>
      </c>
      <c r="F79" s="104" t="s">
        <v>7</v>
      </c>
      <c r="G79" s="107" t="s">
        <v>211</v>
      </c>
      <c r="H79" s="105">
        <f>+I79+J79+K79+L79</f>
        <v>2931</v>
      </c>
      <c r="I79" s="98">
        <v>0</v>
      </c>
      <c r="J79" s="98">
        <v>0</v>
      </c>
      <c r="K79" s="98">
        <v>0</v>
      </c>
      <c r="L79" s="155">
        <v>2931</v>
      </c>
      <c r="N79" s="14"/>
    </row>
    <row r="80" spans="1:14" s="6" customFormat="1" ht="26.25" hidden="1" customHeight="1">
      <c r="A80" s="47" t="s">
        <v>146</v>
      </c>
      <c r="B80" s="181"/>
      <c r="C80" s="103" t="s">
        <v>11</v>
      </c>
      <c r="D80" s="104" t="s">
        <v>24</v>
      </c>
      <c r="E80" s="104" t="s">
        <v>7</v>
      </c>
      <c r="F80" s="104" t="s">
        <v>7</v>
      </c>
      <c r="G80" s="106" t="s">
        <v>207</v>
      </c>
      <c r="H80" s="105"/>
      <c r="I80" s="98"/>
      <c r="J80" s="98"/>
      <c r="K80" s="98"/>
      <c r="L80" s="155"/>
      <c r="N80" s="14"/>
    </row>
    <row r="81" spans="1:14" s="6" customFormat="1" ht="26.25" hidden="1" customHeight="1">
      <c r="A81" s="47" t="s">
        <v>173</v>
      </c>
      <c r="B81" s="181"/>
      <c r="C81" s="103" t="s">
        <v>11</v>
      </c>
      <c r="D81" s="104" t="s">
        <v>24</v>
      </c>
      <c r="E81" s="104" t="s">
        <v>7</v>
      </c>
      <c r="F81" s="104" t="s">
        <v>7</v>
      </c>
      <c r="G81" s="107" t="s">
        <v>207</v>
      </c>
      <c r="H81" s="105"/>
      <c r="I81" s="98"/>
      <c r="J81" s="98"/>
      <c r="K81" s="98"/>
      <c r="L81" s="155"/>
      <c r="N81" s="14"/>
    </row>
    <row r="82" spans="1:14" s="6" customFormat="1" ht="25.5" hidden="1" customHeight="1">
      <c r="A82" s="47" t="s">
        <v>172</v>
      </c>
      <c r="B82" s="187"/>
      <c r="C82" s="103" t="s">
        <v>11</v>
      </c>
      <c r="D82" s="104" t="s">
        <v>24</v>
      </c>
      <c r="E82" s="104" t="s">
        <v>7</v>
      </c>
      <c r="F82" s="104" t="s">
        <v>7</v>
      </c>
      <c r="G82" s="106" t="s">
        <v>195</v>
      </c>
      <c r="H82" s="105"/>
      <c r="I82" s="98"/>
      <c r="J82" s="98"/>
      <c r="K82" s="98"/>
      <c r="L82" s="155"/>
      <c r="N82" s="14"/>
    </row>
    <row r="83" spans="1:14" s="6" customFormat="1" ht="24" customHeight="1">
      <c r="A83" s="39" t="s">
        <v>148</v>
      </c>
      <c r="B83" s="141" t="s">
        <v>171</v>
      </c>
      <c r="C83" s="200" t="s">
        <v>26</v>
      </c>
      <c r="D83" s="201"/>
      <c r="E83" s="201"/>
      <c r="F83" s="201"/>
      <c r="G83" s="41" t="s">
        <v>27</v>
      </c>
      <c r="H83" s="42">
        <f>+H84+H87+H92</f>
        <v>18850.599999999999</v>
      </c>
      <c r="I83" s="42">
        <f>+I84+I87+I92</f>
        <v>0</v>
      </c>
      <c r="J83" s="42">
        <f>+J84+J87+J92</f>
        <v>14900</v>
      </c>
      <c r="K83" s="42">
        <f>+K84+K87+K92</f>
        <v>0</v>
      </c>
      <c r="L83" s="145">
        <f>+L84+L87+L92</f>
        <v>3950.6</v>
      </c>
      <c r="N83" s="14"/>
    </row>
    <row r="84" spans="1:14" s="6" customFormat="1" ht="23.25" customHeight="1">
      <c r="A84" s="143" t="s">
        <v>149</v>
      </c>
      <c r="B84" s="180" t="s">
        <v>171</v>
      </c>
      <c r="C84" s="190" t="s">
        <v>100</v>
      </c>
      <c r="D84" s="191"/>
      <c r="E84" s="191"/>
      <c r="F84" s="192"/>
      <c r="G84" s="92" t="s">
        <v>20</v>
      </c>
      <c r="H84" s="101">
        <f t="shared" ref="H84:J84" si="10">SUM(H85:H86)</f>
        <v>11900</v>
      </c>
      <c r="I84" s="102">
        <f t="shared" si="10"/>
        <v>0</v>
      </c>
      <c r="J84" s="102">
        <f t="shared" si="10"/>
        <v>11900</v>
      </c>
      <c r="K84" s="102">
        <v>0</v>
      </c>
      <c r="L84" s="154">
        <v>0</v>
      </c>
      <c r="N84" s="14"/>
    </row>
    <row r="85" spans="1:14" s="6" customFormat="1" ht="27" customHeight="1">
      <c r="A85" s="47" t="s">
        <v>197</v>
      </c>
      <c r="B85" s="181"/>
      <c r="C85" s="108" t="s">
        <v>28</v>
      </c>
      <c r="D85" s="109" t="s">
        <v>29</v>
      </c>
      <c r="E85" s="109" t="s">
        <v>7</v>
      </c>
      <c r="F85" s="109" t="s">
        <v>7</v>
      </c>
      <c r="G85" s="110" t="s">
        <v>30</v>
      </c>
      <c r="H85" s="105">
        <f>+I85+J85</f>
        <v>5950</v>
      </c>
      <c r="I85" s="98">
        <v>0</v>
      </c>
      <c r="J85" s="98">
        <v>5950</v>
      </c>
      <c r="K85" s="98">
        <v>0</v>
      </c>
      <c r="L85" s="155">
        <v>0</v>
      </c>
      <c r="N85" s="14"/>
    </row>
    <row r="86" spans="1:14" s="6" customFormat="1" ht="24.75" customHeight="1">
      <c r="A86" s="47" t="s">
        <v>198</v>
      </c>
      <c r="B86" s="181"/>
      <c r="C86" s="108" t="s">
        <v>28</v>
      </c>
      <c r="D86" s="109" t="s">
        <v>29</v>
      </c>
      <c r="E86" s="109" t="s">
        <v>6</v>
      </c>
      <c r="F86" s="109" t="s">
        <v>7</v>
      </c>
      <c r="G86" s="110" t="s">
        <v>55</v>
      </c>
      <c r="H86" s="105">
        <f>+I86+J86</f>
        <v>5950</v>
      </c>
      <c r="I86" s="98">
        <v>0</v>
      </c>
      <c r="J86" s="98">
        <v>5950</v>
      </c>
      <c r="K86" s="98">
        <v>0</v>
      </c>
      <c r="L86" s="155">
        <v>0</v>
      </c>
      <c r="N86" s="14"/>
    </row>
    <row r="87" spans="1:14" s="6" customFormat="1" ht="30" customHeight="1">
      <c r="A87" s="43" t="s">
        <v>199</v>
      </c>
      <c r="B87" s="181"/>
      <c r="C87" s="190" t="s">
        <v>100</v>
      </c>
      <c r="D87" s="191"/>
      <c r="E87" s="191"/>
      <c r="F87" s="192"/>
      <c r="G87" s="92" t="s">
        <v>31</v>
      </c>
      <c r="H87" s="101">
        <f>SUM(H88:H91)</f>
        <v>6404.6</v>
      </c>
      <c r="I87" s="102">
        <f>SUM(I88:I91)</f>
        <v>0</v>
      </c>
      <c r="J87" s="102">
        <f>SUM(J88:J91)</f>
        <v>3000</v>
      </c>
      <c r="K87" s="102">
        <f>SUM(K88:K91)</f>
        <v>0</v>
      </c>
      <c r="L87" s="154">
        <f>SUM(L88:L91)</f>
        <v>3404.6</v>
      </c>
      <c r="N87" s="14"/>
    </row>
    <row r="88" spans="1:14" s="6" customFormat="1" ht="27" customHeight="1">
      <c r="A88" s="47" t="s">
        <v>177</v>
      </c>
      <c r="B88" s="181"/>
      <c r="C88" s="103" t="s">
        <v>28</v>
      </c>
      <c r="D88" s="104" t="s">
        <v>6</v>
      </c>
      <c r="E88" s="104" t="s">
        <v>7</v>
      </c>
      <c r="F88" s="104" t="s">
        <v>7</v>
      </c>
      <c r="G88" s="74" t="s">
        <v>56</v>
      </c>
      <c r="H88" s="105">
        <v>304.60000000000002</v>
      </c>
      <c r="I88" s="98">
        <v>0</v>
      </c>
      <c r="J88" s="98">
        <v>0</v>
      </c>
      <c r="K88" s="98">
        <v>0</v>
      </c>
      <c r="L88" s="155">
        <v>304.60000000000002</v>
      </c>
      <c r="N88" s="14"/>
    </row>
    <row r="89" spans="1:14" s="6" customFormat="1" ht="25.5" customHeight="1">
      <c r="A89" s="47" t="s">
        <v>178</v>
      </c>
      <c r="B89" s="181"/>
      <c r="C89" s="103" t="s">
        <v>28</v>
      </c>
      <c r="D89" s="104" t="s">
        <v>6</v>
      </c>
      <c r="E89" s="104" t="s">
        <v>7</v>
      </c>
      <c r="F89" s="104" t="s">
        <v>7</v>
      </c>
      <c r="G89" s="74" t="s">
        <v>79</v>
      </c>
      <c r="H89" s="105">
        <f>+L89</f>
        <v>2600</v>
      </c>
      <c r="I89" s="98">
        <v>0</v>
      </c>
      <c r="J89" s="98">
        <v>0</v>
      </c>
      <c r="K89" s="98">
        <v>0</v>
      </c>
      <c r="L89" s="155">
        <v>2600</v>
      </c>
      <c r="N89" s="14"/>
    </row>
    <row r="90" spans="1:14" s="6" customFormat="1" ht="26.25" customHeight="1">
      <c r="A90" s="47" t="s">
        <v>179</v>
      </c>
      <c r="B90" s="181"/>
      <c r="C90" s="103" t="s">
        <v>28</v>
      </c>
      <c r="D90" s="104" t="s">
        <v>6</v>
      </c>
      <c r="E90" s="104" t="s">
        <v>7</v>
      </c>
      <c r="F90" s="104" t="s">
        <v>7</v>
      </c>
      <c r="G90" s="69" t="s">
        <v>32</v>
      </c>
      <c r="H90" s="105">
        <f>+I90+J90+L90+K90</f>
        <v>3000</v>
      </c>
      <c r="I90" s="98">
        <v>0</v>
      </c>
      <c r="J90" s="98">
        <v>3000</v>
      </c>
      <c r="K90" s="98">
        <v>0</v>
      </c>
      <c r="L90" s="155">
        <v>0</v>
      </c>
      <c r="N90" s="14"/>
    </row>
    <row r="91" spans="1:14" s="6" customFormat="1" ht="27" customHeight="1">
      <c r="A91" s="47" t="s">
        <v>180</v>
      </c>
      <c r="B91" s="181"/>
      <c r="C91" s="103" t="s">
        <v>28</v>
      </c>
      <c r="D91" s="104" t="s">
        <v>6</v>
      </c>
      <c r="E91" s="104" t="s">
        <v>7</v>
      </c>
      <c r="F91" s="104" t="s">
        <v>7</v>
      </c>
      <c r="G91" s="111" t="s">
        <v>210</v>
      </c>
      <c r="H91" s="105">
        <f>+I91+J91+L91+K91</f>
        <v>500</v>
      </c>
      <c r="I91" s="98">
        <v>0</v>
      </c>
      <c r="J91" s="98">
        <v>0</v>
      </c>
      <c r="K91" s="98">
        <v>0</v>
      </c>
      <c r="L91" s="155">
        <v>500</v>
      </c>
      <c r="N91" s="14"/>
    </row>
    <row r="92" spans="1:14" s="6" customFormat="1" ht="24" customHeight="1">
      <c r="A92" s="144" t="s">
        <v>200</v>
      </c>
      <c r="B92" s="181"/>
      <c r="C92" s="190" t="s">
        <v>100</v>
      </c>
      <c r="D92" s="191"/>
      <c r="E92" s="191"/>
      <c r="F92" s="192"/>
      <c r="G92" s="92" t="s">
        <v>33</v>
      </c>
      <c r="H92" s="112">
        <f>SUM(H93:H96)</f>
        <v>546</v>
      </c>
      <c r="I92" s="113">
        <f>SUM(I93:I96)</f>
        <v>0</v>
      </c>
      <c r="J92" s="113">
        <f>SUM(J93:J96)</f>
        <v>0</v>
      </c>
      <c r="K92" s="113">
        <f>SUM(K93:K96)</f>
        <v>0</v>
      </c>
      <c r="L92" s="156">
        <f>SUM(L93:L96)</f>
        <v>546</v>
      </c>
      <c r="N92" s="14"/>
    </row>
    <row r="93" spans="1:14" s="6" customFormat="1" ht="21" hidden="1" customHeight="1">
      <c r="A93" s="177"/>
      <c r="B93" s="181"/>
      <c r="C93" s="103"/>
      <c r="D93" s="104"/>
      <c r="E93" s="104"/>
      <c r="F93" s="104"/>
      <c r="G93" s="111"/>
      <c r="H93" s="114"/>
      <c r="I93" s="98"/>
      <c r="J93" s="98"/>
      <c r="K93" s="98"/>
      <c r="L93" s="155"/>
      <c r="N93" s="14"/>
    </row>
    <row r="94" spans="1:14" s="6" customFormat="1" ht="33.75" customHeight="1">
      <c r="A94" s="47" t="s">
        <v>186</v>
      </c>
      <c r="B94" s="181"/>
      <c r="C94" s="103" t="s">
        <v>28</v>
      </c>
      <c r="D94" s="104" t="s">
        <v>22</v>
      </c>
      <c r="E94" s="104" t="s">
        <v>7</v>
      </c>
      <c r="F94" s="104" t="s">
        <v>7</v>
      </c>
      <c r="G94" s="111" t="s">
        <v>80</v>
      </c>
      <c r="H94" s="114">
        <v>520</v>
      </c>
      <c r="I94" s="98">
        <v>0</v>
      </c>
      <c r="J94" s="98">
        <v>0</v>
      </c>
      <c r="K94" s="98">
        <v>0</v>
      </c>
      <c r="L94" s="155">
        <f>+H94</f>
        <v>520</v>
      </c>
      <c r="N94" s="14"/>
    </row>
    <row r="95" spans="1:14" s="6" customFormat="1" ht="21" customHeight="1">
      <c r="A95" s="47" t="s">
        <v>223</v>
      </c>
      <c r="B95" s="187"/>
      <c r="C95" s="103" t="s">
        <v>28</v>
      </c>
      <c r="D95" s="104" t="s">
        <v>22</v>
      </c>
      <c r="E95" s="104" t="s">
        <v>7</v>
      </c>
      <c r="F95" s="104" t="s">
        <v>7</v>
      </c>
      <c r="G95" s="111" t="s">
        <v>206</v>
      </c>
      <c r="H95" s="114">
        <v>6</v>
      </c>
      <c r="I95" s="98">
        <v>0</v>
      </c>
      <c r="J95" s="98">
        <v>0</v>
      </c>
      <c r="K95" s="98">
        <v>0</v>
      </c>
      <c r="L95" s="155">
        <f>+H95</f>
        <v>6</v>
      </c>
      <c r="N95" s="14"/>
    </row>
    <row r="96" spans="1:14" s="6" customFormat="1" ht="21" customHeight="1">
      <c r="A96" s="47" t="s">
        <v>224</v>
      </c>
      <c r="B96" s="79"/>
      <c r="C96" s="103" t="s">
        <v>28</v>
      </c>
      <c r="D96" s="104" t="s">
        <v>22</v>
      </c>
      <c r="E96" s="104" t="s">
        <v>7</v>
      </c>
      <c r="F96" s="104" t="s">
        <v>7</v>
      </c>
      <c r="G96" s="111" t="s">
        <v>211</v>
      </c>
      <c r="H96" s="114">
        <v>20</v>
      </c>
      <c r="I96" s="98">
        <v>0</v>
      </c>
      <c r="J96" s="98">
        <v>0</v>
      </c>
      <c r="K96" s="98">
        <v>0</v>
      </c>
      <c r="L96" s="155">
        <f>+H96</f>
        <v>20</v>
      </c>
      <c r="N96" s="14"/>
    </row>
    <row r="97" spans="1:14" s="6" customFormat="1" ht="31.5" customHeight="1">
      <c r="A97" s="39" t="s">
        <v>150</v>
      </c>
      <c r="B97" s="141" t="s">
        <v>174</v>
      </c>
      <c r="C97" s="200" t="s">
        <v>34</v>
      </c>
      <c r="D97" s="201"/>
      <c r="E97" s="201"/>
      <c r="F97" s="201"/>
      <c r="G97" s="41" t="s">
        <v>35</v>
      </c>
      <c r="H97" s="42">
        <f>+H98+H113</f>
        <v>41805</v>
      </c>
      <c r="I97" s="42">
        <f>+I98+I113</f>
        <v>0</v>
      </c>
      <c r="J97" s="42">
        <f>+J98+J113</f>
        <v>41605</v>
      </c>
      <c r="K97" s="42">
        <f>+K98+K113</f>
        <v>0</v>
      </c>
      <c r="L97" s="145">
        <f>+L98+L113</f>
        <v>200</v>
      </c>
      <c r="N97" s="14"/>
    </row>
    <row r="98" spans="1:14" s="6" customFormat="1" ht="25.5" customHeight="1">
      <c r="A98" s="43" t="s">
        <v>151</v>
      </c>
      <c r="B98" s="180" t="s">
        <v>174</v>
      </c>
      <c r="C98" s="190" t="s">
        <v>100</v>
      </c>
      <c r="D98" s="191"/>
      <c r="E98" s="191"/>
      <c r="F98" s="192"/>
      <c r="G98" s="92" t="s">
        <v>59</v>
      </c>
      <c r="H98" s="101">
        <f>+H99+H108+H112</f>
        <v>38881</v>
      </c>
      <c r="I98" s="102">
        <f>+I99+I108+I112</f>
        <v>0</v>
      </c>
      <c r="J98" s="102">
        <f>+J99+J108+J112</f>
        <v>38681</v>
      </c>
      <c r="K98" s="102">
        <f>+K99+K108+K112</f>
        <v>0</v>
      </c>
      <c r="L98" s="154">
        <f>+L99+L108+L112</f>
        <v>200</v>
      </c>
      <c r="N98" s="14"/>
    </row>
    <row r="99" spans="1:14" s="6" customFormat="1" ht="21" customHeight="1">
      <c r="A99" s="47"/>
      <c r="B99" s="188"/>
      <c r="C99" s="115"/>
      <c r="D99" s="116"/>
      <c r="E99" s="116"/>
      <c r="F99" s="116"/>
      <c r="G99" s="117" t="s">
        <v>72</v>
      </c>
      <c r="H99" s="118">
        <f t="shared" ref="H99:L99" si="11">SUM(H100:H107)</f>
        <v>38681</v>
      </c>
      <c r="I99" s="119">
        <f t="shared" si="11"/>
        <v>0</v>
      </c>
      <c r="J99" s="119">
        <f t="shared" si="11"/>
        <v>38681</v>
      </c>
      <c r="K99" s="119">
        <f>SUM(K100:K107)</f>
        <v>0</v>
      </c>
      <c r="L99" s="157">
        <f t="shared" si="11"/>
        <v>0</v>
      </c>
      <c r="N99" s="14"/>
    </row>
    <row r="100" spans="1:14" s="6" customFormat="1" ht="20.25" hidden="1" customHeight="1">
      <c r="A100" s="47"/>
      <c r="B100" s="188"/>
      <c r="C100" s="120"/>
      <c r="D100" s="121"/>
      <c r="E100" s="121"/>
      <c r="F100" s="121"/>
      <c r="G100" s="122"/>
      <c r="H100" s="105"/>
      <c r="I100" s="98"/>
      <c r="J100" s="98"/>
      <c r="K100" s="98"/>
      <c r="L100" s="155"/>
      <c r="N100" s="14"/>
    </row>
    <row r="101" spans="1:14" s="6" customFormat="1" ht="20.25" hidden="1" customHeight="1">
      <c r="A101" s="47"/>
      <c r="B101" s="188"/>
      <c r="C101" s="120"/>
      <c r="D101" s="121"/>
      <c r="E101" s="121"/>
      <c r="F101" s="121"/>
      <c r="G101" s="122"/>
      <c r="H101" s="105"/>
      <c r="I101" s="98"/>
      <c r="J101" s="98"/>
      <c r="K101" s="98"/>
      <c r="L101" s="155"/>
      <c r="N101" s="14"/>
    </row>
    <row r="102" spans="1:14" s="6" customFormat="1" ht="27.75" customHeight="1">
      <c r="A102" s="47" t="s">
        <v>201</v>
      </c>
      <c r="B102" s="188"/>
      <c r="C102" s="120" t="s">
        <v>60</v>
      </c>
      <c r="D102" s="121" t="s">
        <v>6</v>
      </c>
      <c r="E102" s="121" t="s">
        <v>7</v>
      </c>
      <c r="F102" s="121" t="s">
        <v>7</v>
      </c>
      <c r="G102" s="122" t="s">
        <v>61</v>
      </c>
      <c r="H102" s="105">
        <f t="shared" ref="H102:H107" si="12">+I102+J102+L102+K102</f>
        <v>15821</v>
      </c>
      <c r="I102" s="98">
        <v>0</v>
      </c>
      <c r="J102" s="98">
        <v>15821</v>
      </c>
      <c r="K102" s="98">
        <v>0</v>
      </c>
      <c r="L102" s="155">
        <v>0</v>
      </c>
      <c r="N102" s="14"/>
    </row>
    <row r="103" spans="1:14" s="6" customFormat="1" ht="24.75" customHeight="1">
      <c r="A103" s="47" t="s">
        <v>202</v>
      </c>
      <c r="B103" s="188"/>
      <c r="C103" s="120" t="s">
        <v>36</v>
      </c>
      <c r="D103" s="121" t="s">
        <v>6</v>
      </c>
      <c r="E103" s="121" t="s">
        <v>7</v>
      </c>
      <c r="F103" s="121" t="s">
        <v>7</v>
      </c>
      <c r="G103" s="122" t="s">
        <v>184</v>
      </c>
      <c r="H103" s="105">
        <f t="shared" si="12"/>
        <v>3461</v>
      </c>
      <c r="I103" s="98">
        <v>0</v>
      </c>
      <c r="J103" s="98">
        <v>3461</v>
      </c>
      <c r="K103" s="98">
        <v>0</v>
      </c>
      <c r="L103" s="155">
        <v>0</v>
      </c>
      <c r="N103" s="14"/>
    </row>
    <row r="104" spans="1:14" s="6" customFormat="1" ht="26.25" hidden="1" customHeight="1">
      <c r="A104" s="47" t="s">
        <v>152</v>
      </c>
      <c r="B104" s="188"/>
      <c r="C104" s="120" t="s">
        <v>36</v>
      </c>
      <c r="D104" s="121" t="s">
        <v>6</v>
      </c>
      <c r="E104" s="121" t="s">
        <v>7</v>
      </c>
      <c r="F104" s="121" t="s">
        <v>7</v>
      </c>
      <c r="G104" s="122" t="s">
        <v>62</v>
      </c>
      <c r="H104" s="105">
        <f t="shared" si="12"/>
        <v>0</v>
      </c>
      <c r="I104" s="98">
        <v>0</v>
      </c>
      <c r="J104" s="98">
        <v>0</v>
      </c>
      <c r="K104" s="98">
        <v>0</v>
      </c>
      <c r="L104" s="155">
        <v>0</v>
      </c>
      <c r="N104" s="14"/>
    </row>
    <row r="105" spans="1:14" s="6" customFormat="1" ht="24" customHeight="1">
      <c r="A105" s="47" t="s">
        <v>203</v>
      </c>
      <c r="B105" s="188"/>
      <c r="C105" s="120" t="s">
        <v>36</v>
      </c>
      <c r="D105" s="121" t="s">
        <v>6</v>
      </c>
      <c r="E105" s="121" t="s">
        <v>7</v>
      </c>
      <c r="F105" s="121" t="s">
        <v>7</v>
      </c>
      <c r="G105" s="122" t="s">
        <v>63</v>
      </c>
      <c r="H105" s="105">
        <f t="shared" si="12"/>
        <v>7675</v>
      </c>
      <c r="I105" s="98">
        <v>0</v>
      </c>
      <c r="J105" s="98">
        <v>7675</v>
      </c>
      <c r="K105" s="98">
        <v>0</v>
      </c>
      <c r="L105" s="155">
        <v>0</v>
      </c>
      <c r="N105" s="14"/>
    </row>
    <row r="106" spans="1:14" s="6" customFormat="1" ht="23.25" customHeight="1">
      <c r="A106" s="47" t="s">
        <v>225</v>
      </c>
      <c r="B106" s="188"/>
      <c r="C106" s="123" t="s">
        <v>36</v>
      </c>
      <c r="D106" s="124" t="s">
        <v>6</v>
      </c>
      <c r="E106" s="124" t="s">
        <v>7</v>
      </c>
      <c r="F106" s="124" t="s">
        <v>7</v>
      </c>
      <c r="G106" s="125" t="s">
        <v>234</v>
      </c>
      <c r="H106" s="105">
        <f t="shared" si="12"/>
        <v>2017</v>
      </c>
      <c r="I106" s="98">
        <v>0</v>
      </c>
      <c r="J106" s="98">
        <v>2017</v>
      </c>
      <c r="K106" s="98">
        <v>0</v>
      </c>
      <c r="L106" s="155">
        <v>0</v>
      </c>
      <c r="N106" s="14"/>
    </row>
    <row r="107" spans="1:14" s="6" customFormat="1" ht="27" customHeight="1">
      <c r="A107" s="47" t="s">
        <v>204</v>
      </c>
      <c r="B107" s="188"/>
      <c r="C107" s="123" t="s">
        <v>36</v>
      </c>
      <c r="D107" s="124" t="s">
        <v>6</v>
      </c>
      <c r="E107" s="124" t="s">
        <v>7</v>
      </c>
      <c r="F107" s="124" t="s">
        <v>7</v>
      </c>
      <c r="G107" s="125" t="s">
        <v>37</v>
      </c>
      <c r="H107" s="105">
        <f t="shared" si="12"/>
        <v>9707</v>
      </c>
      <c r="I107" s="98">
        <v>0</v>
      </c>
      <c r="J107" s="98">
        <v>9707</v>
      </c>
      <c r="K107" s="98">
        <v>0</v>
      </c>
      <c r="L107" s="155">
        <v>0</v>
      </c>
      <c r="N107" s="14"/>
    </row>
    <row r="108" spans="1:14" s="6" customFormat="1" ht="24.75" hidden="1" customHeight="1">
      <c r="A108" s="47"/>
      <c r="B108" s="188"/>
      <c r="C108" s="115"/>
      <c r="D108" s="116"/>
      <c r="E108" s="116"/>
      <c r="F108" s="116"/>
      <c r="G108" s="117" t="s">
        <v>64</v>
      </c>
      <c r="H108" s="118">
        <f>+H109</f>
        <v>0</v>
      </c>
      <c r="I108" s="119">
        <f t="shared" ref="I108:L108" si="13">+I109</f>
        <v>0</v>
      </c>
      <c r="J108" s="119">
        <f t="shared" si="13"/>
        <v>0</v>
      </c>
      <c r="K108" s="119">
        <f t="shared" si="13"/>
        <v>0</v>
      </c>
      <c r="L108" s="157">
        <f t="shared" si="13"/>
        <v>0</v>
      </c>
      <c r="N108" s="14"/>
    </row>
    <row r="109" spans="1:14" s="6" customFormat="1" ht="28.5" hidden="1" customHeight="1">
      <c r="A109" s="47" t="s">
        <v>154</v>
      </c>
      <c r="B109" s="188"/>
      <c r="C109" s="123" t="s">
        <v>36</v>
      </c>
      <c r="D109" s="124" t="s">
        <v>6</v>
      </c>
      <c r="E109" s="124" t="s">
        <v>7</v>
      </c>
      <c r="F109" s="124" t="s">
        <v>7</v>
      </c>
      <c r="G109" s="125" t="s">
        <v>57</v>
      </c>
      <c r="H109" s="126">
        <f>+L109+J109+I109</f>
        <v>0</v>
      </c>
      <c r="I109" s="127">
        <v>0</v>
      </c>
      <c r="J109" s="127"/>
      <c r="K109" s="98">
        <f>+H109-J109</f>
        <v>0</v>
      </c>
      <c r="L109" s="158">
        <v>0</v>
      </c>
      <c r="N109" s="14"/>
    </row>
    <row r="110" spans="1:14" s="6" customFormat="1" ht="29.25" hidden="1" customHeight="1">
      <c r="A110" s="47"/>
      <c r="B110" s="188"/>
      <c r="C110" s="123" t="s">
        <v>36</v>
      </c>
      <c r="D110" s="124" t="s">
        <v>6</v>
      </c>
      <c r="E110" s="124" t="s">
        <v>7</v>
      </c>
      <c r="F110" s="124" t="s">
        <v>7</v>
      </c>
      <c r="G110" s="125" t="s">
        <v>73</v>
      </c>
      <c r="H110" s="126">
        <f>+L110+J110+I110</f>
        <v>0</v>
      </c>
      <c r="I110" s="127">
        <v>0</v>
      </c>
      <c r="J110" s="127">
        <v>0</v>
      </c>
      <c r="K110" s="98">
        <v>0</v>
      </c>
      <c r="L110" s="158">
        <v>0</v>
      </c>
      <c r="N110" s="14"/>
    </row>
    <row r="111" spans="1:14" s="6" customFormat="1" ht="23.25" customHeight="1">
      <c r="A111" s="47"/>
      <c r="B111" s="188"/>
      <c r="C111" s="120"/>
      <c r="D111" s="121"/>
      <c r="E111" s="121"/>
      <c r="F111" s="121"/>
      <c r="G111" s="128" t="s">
        <v>58</v>
      </c>
      <c r="H111" s="129"/>
      <c r="I111" s="127"/>
      <c r="J111" s="127"/>
      <c r="K111" s="127"/>
      <c r="L111" s="158"/>
      <c r="N111" s="14"/>
    </row>
    <row r="112" spans="1:14" s="6" customFormat="1" ht="30" customHeight="1">
      <c r="A112" s="47" t="s">
        <v>185</v>
      </c>
      <c r="B112" s="188"/>
      <c r="C112" s="130" t="s">
        <v>36</v>
      </c>
      <c r="D112" s="131" t="s">
        <v>6</v>
      </c>
      <c r="E112" s="131" t="s">
        <v>24</v>
      </c>
      <c r="F112" s="131" t="s">
        <v>7</v>
      </c>
      <c r="G112" s="132" t="s">
        <v>87</v>
      </c>
      <c r="H112" s="129">
        <v>200</v>
      </c>
      <c r="I112" s="127">
        <v>0</v>
      </c>
      <c r="J112" s="127">
        <v>0</v>
      </c>
      <c r="K112" s="127">
        <v>0</v>
      </c>
      <c r="L112" s="158">
        <f>+H112</f>
        <v>200</v>
      </c>
      <c r="N112" s="14"/>
    </row>
    <row r="113" spans="1:15" s="6" customFormat="1" ht="25.5" customHeight="1">
      <c r="A113" s="43" t="s">
        <v>155</v>
      </c>
      <c r="B113" s="188"/>
      <c r="C113" s="195" t="s">
        <v>100</v>
      </c>
      <c r="D113" s="190"/>
      <c r="E113" s="190"/>
      <c r="F113" s="196"/>
      <c r="G113" s="92" t="s">
        <v>212</v>
      </c>
      <c r="H113" s="101">
        <f t="shared" ref="H113:L113" si="14">SUM(H114:H115)</f>
        <v>2924</v>
      </c>
      <c r="I113" s="102">
        <f t="shared" si="14"/>
        <v>0</v>
      </c>
      <c r="J113" s="102">
        <f t="shared" si="14"/>
        <v>2924</v>
      </c>
      <c r="K113" s="102">
        <f>SUM(K114:K115)</f>
        <v>0</v>
      </c>
      <c r="L113" s="154">
        <f t="shared" si="14"/>
        <v>0</v>
      </c>
      <c r="N113" s="14"/>
    </row>
    <row r="114" spans="1:15" s="6" customFormat="1" ht="25.5" customHeight="1">
      <c r="A114" s="47" t="s">
        <v>156</v>
      </c>
      <c r="B114" s="188"/>
      <c r="C114" s="120" t="s">
        <v>36</v>
      </c>
      <c r="D114" s="121" t="s">
        <v>7</v>
      </c>
      <c r="E114" s="121" t="s">
        <v>7</v>
      </c>
      <c r="F114" s="121" t="s">
        <v>7</v>
      </c>
      <c r="G114" s="133" t="s">
        <v>86</v>
      </c>
      <c r="H114" s="105">
        <v>2142</v>
      </c>
      <c r="I114" s="98">
        <v>0</v>
      </c>
      <c r="J114" s="98">
        <v>2142</v>
      </c>
      <c r="K114" s="98">
        <v>0</v>
      </c>
      <c r="L114" s="155">
        <v>0</v>
      </c>
      <c r="N114" s="14"/>
    </row>
    <row r="115" spans="1:15" s="6" customFormat="1" ht="35.25" customHeight="1">
      <c r="A115" s="47" t="s">
        <v>157</v>
      </c>
      <c r="B115" s="189"/>
      <c r="C115" s="120" t="s">
        <v>36</v>
      </c>
      <c r="D115" s="121" t="s">
        <v>7</v>
      </c>
      <c r="E115" s="121" t="s">
        <v>7</v>
      </c>
      <c r="F115" s="121" t="s">
        <v>7</v>
      </c>
      <c r="G115" s="111" t="s">
        <v>214</v>
      </c>
      <c r="H115" s="105">
        <f>+I115+J115+L115</f>
        <v>782</v>
      </c>
      <c r="I115" s="98">
        <v>0</v>
      </c>
      <c r="J115" s="98">
        <v>782</v>
      </c>
      <c r="K115" s="98">
        <v>0</v>
      </c>
      <c r="L115" s="155">
        <v>0</v>
      </c>
      <c r="N115" s="14"/>
    </row>
    <row r="116" spans="1:15" s="6" customFormat="1" ht="26.25" customHeight="1">
      <c r="A116" s="39" t="s">
        <v>158</v>
      </c>
      <c r="B116" s="141" t="s">
        <v>175</v>
      </c>
      <c r="C116" s="200" t="s">
        <v>38</v>
      </c>
      <c r="D116" s="201"/>
      <c r="E116" s="201"/>
      <c r="F116" s="201"/>
      <c r="G116" s="41" t="s">
        <v>39</v>
      </c>
      <c r="H116" s="42">
        <f>+H117+H119</f>
        <v>10979</v>
      </c>
      <c r="I116" s="42">
        <f>+I117+I119</f>
        <v>335</v>
      </c>
      <c r="J116" s="42">
        <f>+J117+J119</f>
        <v>10644</v>
      </c>
      <c r="K116" s="42">
        <f>+K117+K119</f>
        <v>0</v>
      </c>
      <c r="L116" s="145">
        <f>+L117+L119</f>
        <v>0</v>
      </c>
      <c r="N116" s="14"/>
    </row>
    <row r="117" spans="1:15" s="6" customFormat="1" ht="25.5" customHeight="1">
      <c r="A117" s="43" t="s">
        <v>159</v>
      </c>
      <c r="B117" s="180" t="s">
        <v>175</v>
      </c>
      <c r="C117" s="195" t="s">
        <v>100</v>
      </c>
      <c r="D117" s="190"/>
      <c r="E117" s="190"/>
      <c r="F117" s="196"/>
      <c r="G117" s="92" t="s">
        <v>40</v>
      </c>
      <c r="H117" s="101">
        <f>SUM(H118:H118)</f>
        <v>10644</v>
      </c>
      <c r="I117" s="102">
        <f>SUM(I118:I118)</f>
        <v>0</v>
      </c>
      <c r="J117" s="102">
        <f>SUM(J118:J118)</f>
        <v>10644</v>
      </c>
      <c r="K117" s="102">
        <f>SUM(K118:K118)</f>
        <v>0</v>
      </c>
      <c r="L117" s="154">
        <f>SUM(L118:L118)</f>
        <v>0</v>
      </c>
      <c r="N117" s="14"/>
    </row>
    <row r="118" spans="1:15" s="6" customFormat="1" ht="32.25" customHeight="1">
      <c r="A118" s="47" t="s">
        <v>166</v>
      </c>
      <c r="B118" s="197"/>
      <c r="C118" s="48" t="s">
        <v>41</v>
      </c>
      <c r="D118" s="49" t="s">
        <v>6</v>
      </c>
      <c r="E118" s="49" t="s">
        <v>7</v>
      </c>
      <c r="F118" s="49" t="s">
        <v>7</v>
      </c>
      <c r="G118" s="111" t="s">
        <v>42</v>
      </c>
      <c r="H118" s="51">
        <f>+J118</f>
        <v>10644</v>
      </c>
      <c r="I118" s="52">
        <v>0</v>
      </c>
      <c r="J118" s="52">
        <v>10644</v>
      </c>
      <c r="K118" s="52">
        <f>+H118-J118</f>
        <v>0</v>
      </c>
      <c r="L118" s="147">
        <v>0</v>
      </c>
      <c r="N118" s="14"/>
    </row>
    <row r="119" spans="1:15" s="6" customFormat="1" ht="26.25" customHeight="1">
      <c r="A119" s="43" t="s">
        <v>160</v>
      </c>
      <c r="B119" s="197"/>
      <c r="C119" s="195" t="s">
        <v>100</v>
      </c>
      <c r="D119" s="190"/>
      <c r="E119" s="190"/>
      <c r="F119" s="196"/>
      <c r="G119" s="92" t="s">
        <v>43</v>
      </c>
      <c r="H119" s="102">
        <f>+H121+H120+H122</f>
        <v>335</v>
      </c>
      <c r="I119" s="102">
        <f>+I121+I120+I122</f>
        <v>335</v>
      </c>
      <c r="J119" s="102">
        <f t="shared" ref="J119:L119" si="15">+J121+J120+J122</f>
        <v>0</v>
      </c>
      <c r="K119" s="102">
        <f t="shared" si="15"/>
        <v>0</v>
      </c>
      <c r="L119" s="178">
        <f t="shared" si="15"/>
        <v>0</v>
      </c>
      <c r="N119" s="14"/>
    </row>
    <row r="120" spans="1:15" s="6" customFormat="1" ht="14.25" hidden="1" customHeight="1">
      <c r="A120" s="177"/>
      <c r="B120" s="197"/>
      <c r="C120" s="48"/>
      <c r="D120" s="49"/>
      <c r="E120" s="49"/>
      <c r="F120" s="49"/>
      <c r="G120" s="74"/>
      <c r="H120" s="105"/>
      <c r="I120" s="98"/>
      <c r="J120" s="98"/>
      <c r="K120" s="98"/>
      <c r="L120" s="155"/>
      <c r="N120" s="14"/>
    </row>
    <row r="121" spans="1:15" s="6" customFormat="1" ht="24.75" customHeight="1">
      <c r="A121" s="47" t="s">
        <v>167</v>
      </c>
      <c r="B121" s="197"/>
      <c r="C121" s="48" t="s">
        <v>41</v>
      </c>
      <c r="D121" s="49" t="s">
        <v>7</v>
      </c>
      <c r="E121" s="49" t="s">
        <v>7</v>
      </c>
      <c r="F121" s="49" t="s">
        <v>7</v>
      </c>
      <c r="G121" s="111" t="s">
        <v>44</v>
      </c>
      <c r="H121" s="105">
        <f>+I121</f>
        <v>163</v>
      </c>
      <c r="I121" s="98">
        <v>163</v>
      </c>
      <c r="J121" s="98">
        <v>0</v>
      </c>
      <c r="K121" s="98">
        <v>0</v>
      </c>
      <c r="L121" s="155">
        <v>0</v>
      </c>
      <c r="N121" s="14"/>
    </row>
    <row r="122" spans="1:15" s="6" customFormat="1" ht="26.25" customHeight="1">
      <c r="A122" s="47" t="s">
        <v>168</v>
      </c>
      <c r="B122" s="198"/>
      <c r="C122" s="48" t="s">
        <v>41</v>
      </c>
      <c r="D122" s="49" t="s">
        <v>7</v>
      </c>
      <c r="E122" s="49" t="s">
        <v>7</v>
      </c>
      <c r="F122" s="49" t="s">
        <v>7</v>
      </c>
      <c r="G122" s="74" t="s">
        <v>211</v>
      </c>
      <c r="H122" s="105">
        <f>+I122</f>
        <v>172</v>
      </c>
      <c r="I122" s="98">
        <v>172</v>
      </c>
      <c r="J122" s="98">
        <v>0</v>
      </c>
      <c r="K122" s="98">
        <v>0</v>
      </c>
      <c r="L122" s="155">
        <v>0</v>
      </c>
      <c r="N122" s="14"/>
    </row>
    <row r="123" spans="1:15" s="6" customFormat="1" ht="28.5" customHeight="1">
      <c r="A123" s="39" t="s">
        <v>161</v>
      </c>
      <c r="B123" s="141" t="s">
        <v>176</v>
      </c>
      <c r="C123" s="200" t="s">
        <v>181</v>
      </c>
      <c r="D123" s="201"/>
      <c r="E123" s="201"/>
      <c r="F123" s="201"/>
      <c r="G123" s="41" t="s">
        <v>45</v>
      </c>
      <c r="H123" s="42">
        <f>+H125+H126</f>
        <v>44743</v>
      </c>
      <c r="I123" s="42">
        <f t="shared" ref="I123:L123" si="16">+I125+I126</f>
        <v>0</v>
      </c>
      <c r="J123" s="42">
        <f>+J125+J126</f>
        <v>41882</v>
      </c>
      <c r="K123" s="42">
        <f t="shared" si="16"/>
        <v>2826</v>
      </c>
      <c r="L123" s="145">
        <f t="shared" si="16"/>
        <v>35</v>
      </c>
      <c r="N123" s="14"/>
      <c r="O123" s="9"/>
    </row>
    <row r="124" spans="1:15" s="6" customFormat="1" ht="27.75" customHeight="1">
      <c r="A124" s="43" t="s">
        <v>162</v>
      </c>
      <c r="B124" s="180" t="s">
        <v>176</v>
      </c>
      <c r="C124" s="193" t="s">
        <v>100</v>
      </c>
      <c r="D124" s="194"/>
      <c r="E124" s="194"/>
      <c r="F124" s="194"/>
      <c r="G124" s="44" t="s">
        <v>98</v>
      </c>
      <c r="H124" s="142">
        <f>+H125</f>
        <v>44708</v>
      </c>
      <c r="I124" s="142">
        <f t="shared" ref="I124:L124" si="17">+I125</f>
        <v>0</v>
      </c>
      <c r="J124" s="142">
        <f t="shared" si="17"/>
        <v>41882</v>
      </c>
      <c r="K124" s="142">
        <f t="shared" si="17"/>
        <v>2826</v>
      </c>
      <c r="L124" s="179">
        <f t="shared" si="17"/>
        <v>0</v>
      </c>
      <c r="N124" s="14"/>
      <c r="O124" s="9"/>
    </row>
    <row r="125" spans="1:15" s="6" customFormat="1" ht="31.5" customHeight="1">
      <c r="A125" s="47" t="s">
        <v>163</v>
      </c>
      <c r="B125" s="181"/>
      <c r="C125" s="95" t="s">
        <v>46</v>
      </c>
      <c r="D125" s="96" t="s">
        <v>7</v>
      </c>
      <c r="E125" s="96" t="s">
        <v>6</v>
      </c>
      <c r="F125" s="96" t="s">
        <v>6</v>
      </c>
      <c r="G125" s="134" t="s">
        <v>65</v>
      </c>
      <c r="H125" s="105">
        <f>+J125+K125</f>
        <v>44708</v>
      </c>
      <c r="I125" s="98">
        <v>0</v>
      </c>
      <c r="J125" s="98">
        <v>41882</v>
      </c>
      <c r="K125" s="98">
        <v>2826</v>
      </c>
      <c r="L125" s="155">
        <v>0</v>
      </c>
      <c r="N125" s="14"/>
      <c r="O125" s="174"/>
    </row>
    <row r="126" spans="1:15" s="6" customFormat="1" ht="30" customHeight="1">
      <c r="A126" s="43" t="s">
        <v>164</v>
      </c>
      <c r="B126" s="181"/>
      <c r="C126" s="195" t="s">
        <v>100</v>
      </c>
      <c r="D126" s="190"/>
      <c r="E126" s="190"/>
      <c r="F126" s="196"/>
      <c r="G126" s="92" t="s">
        <v>47</v>
      </c>
      <c r="H126" s="101">
        <f>+H127</f>
        <v>35</v>
      </c>
      <c r="I126" s="102">
        <f>+I127</f>
        <v>0</v>
      </c>
      <c r="J126" s="102">
        <f>+J127</f>
        <v>0</v>
      </c>
      <c r="K126" s="102">
        <f>+K127</f>
        <v>0</v>
      </c>
      <c r="L126" s="154">
        <f t="shared" ref="L126" si="18">+L127</f>
        <v>35</v>
      </c>
      <c r="N126" s="14"/>
      <c r="O126" s="9"/>
    </row>
    <row r="127" spans="1:15" s="6" customFormat="1" ht="29.25" customHeight="1" thickBot="1">
      <c r="A127" s="135" t="s">
        <v>165</v>
      </c>
      <c r="B127" s="182"/>
      <c r="C127" s="136" t="s">
        <v>46</v>
      </c>
      <c r="D127" s="137" t="s">
        <v>7</v>
      </c>
      <c r="E127" s="137" t="s">
        <v>7</v>
      </c>
      <c r="F127" s="137" t="s">
        <v>6</v>
      </c>
      <c r="G127" s="138" t="s">
        <v>48</v>
      </c>
      <c r="H127" s="139">
        <v>35</v>
      </c>
      <c r="I127" s="140">
        <v>0</v>
      </c>
      <c r="J127" s="140">
        <v>0</v>
      </c>
      <c r="K127" s="140">
        <v>0</v>
      </c>
      <c r="L127" s="159">
        <f>+H127</f>
        <v>35</v>
      </c>
      <c r="N127" s="14"/>
    </row>
    <row r="128" spans="1:15" s="6" customFormat="1" ht="66.75" customHeight="1">
      <c r="A128" s="32"/>
      <c r="C128" s="183" t="s">
        <v>217</v>
      </c>
      <c r="D128" s="184"/>
      <c r="E128" s="184"/>
      <c r="F128" s="184"/>
      <c r="G128" s="184"/>
      <c r="H128" s="184"/>
      <c r="I128" s="184"/>
      <c r="J128" s="184"/>
      <c r="K128" s="184"/>
      <c r="L128" s="184"/>
    </row>
    <row r="129" spans="1:12" s="6" customFormat="1" ht="29.25" hidden="1" customHeight="1">
      <c r="A129" s="32"/>
      <c r="C129" s="185"/>
      <c r="D129" s="185"/>
      <c r="E129" s="185"/>
      <c r="F129" s="185"/>
      <c r="G129" s="185"/>
      <c r="H129" s="185"/>
      <c r="I129" s="185"/>
      <c r="J129" s="185"/>
      <c r="K129" s="185"/>
      <c r="L129" s="185"/>
    </row>
    <row r="130" spans="1:12" s="6" customFormat="1" ht="22.5" customHeight="1">
      <c r="A130" s="32"/>
      <c r="C130" s="199"/>
      <c r="D130" s="185"/>
      <c r="E130" s="185"/>
      <c r="F130" s="185"/>
      <c r="G130" s="185"/>
      <c r="H130" s="185"/>
      <c r="I130" s="185"/>
      <c r="J130" s="185"/>
      <c r="K130" s="185"/>
      <c r="L130" s="185"/>
    </row>
    <row r="131" spans="1:12" s="6" customFormat="1" ht="15.75">
      <c r="A131" s="32"/>
      <c r="C131" s="199"/>
      <c r="D131" s="199"/>
      <c r="E131" s="199"/>
      <c r="F131" s="199"/>
      <c r="G131" s="199"/>
      <c r="H131" s="199"/>
      <c r="I131" s="199"/>
      <c r="J131" s="199"/>
      <c r="K131" s="199"/>
      <c r="L131" s="199"/>
    </row>
  </sheetData>
  <mergeCells count="42">
    <mergeCell ref="A12:A15"/>
    <mergeCell ref="I12:L12"/>
    <mergeCell ref="B5:K6"/>
    <mergeCell ref="K9:K11"/>
    <mergeCell ref="C18:F18"/>
    <mergeCell ref="C12:F15"/>
    <mergeCell ref="G12:G15"/>
    <mergeCell ref="H12:H15"/>
    <mergeCell ref="B12:B15"/>
    <mergeCell ref="B18:B28"/>
    <mergeCell ref="C131:L131"/>
    <mergeCell ref="C17:F17"/>
    <mergeCell ref="C20:F20"/>
    <mergeCell ref="I13:I15"/>
    <mergeCell ref="J13:J15"/>
    <mergeCell ref="K13:K15"/>
    <mergeCell ref="L13:L15"/>
    <mergeCell ref="C117:F117"/>
    <mergeCell ref="C119:F119"/>
    <mergeCell ref="C126:F126"/>
    <mergeCell ref="C130:L130"/>
    <mergeCell ref="C123:F123"/>
    <mergeCell ref="C29:F29"/>
    <mergeCell ref="C83:F83"/>
    <mergeCell ref="C97:F97"/>
    <mergeCell ref="C116:F116"/>
    <mergeCell ref="B124:B127"/>
    <mergeCell ref="C128:L129"/>
    <mergeCell ref="B30:B82"/>
    <mergeCell ref="B84:B95"/>
    <mergeCell ref="B98:B115"/>
    <mergeCell ref="C84:F84"/>
    <mergeCell ref="C30:F30"/>
    <mergeCell ref="C124:F124"/>
    <mergeCell ref="C66:F66"/>
    <mergeCell ref="C72:F72"/>
    <mergeCell ref="C75:F75"/>
    <mergeCell ref="C87:F87"/>
    <mergeCell ref="C92:F92"/>
    <mergeCell ref="C98:F98"/>
    <mergeCell ref="C113:F113"/>
    <mergeCell ref="B117:B122"/>
  </mergeCells>
  <conditionalFormatting sqref="C104:G107 C111:H112 G109:G110">
    <cfRule type="cellIs" dxfId="10" priority="18" operator="lessThan">
      <formula>0</formula>
    </cfRule>
  </conditionalFormatting>
  <conditionalFormatting sqref="F112">
    <cfRule type="cellIs" dxfId="9" priority="17" operator="lessThan">
      <formula>0</formula>
    </cfRule>
  </conditionalFormatting>
  <conditionalFormatting sqref="C112:E112">
    <cfRule type="cellIs" dxfId="8" priority="16" operator="lessThan">
      <formula>0</formula>
    </cfRule>
  </conditionalFormatting>
  <conditionalFormatting sqref="G112">
    <cfRule type="cellIs" dxfId="7" priority="15" operator="lessThan">
      <formula>0</formula>
    </cfRule>
  </conditionalFormatting>
  <conditionalFormatting sqref="C102:G103">
    <cfRule type="cellIs" dxfId="6" priority="10" operator="lessThan">
      <formula>0</formula>
    </cfRule>
  </conditionalFormatting>
  <conditionalFormatting sqref="C100:G101">
    <cfRule type="cellIs" dxfId="5" priority="9" operator="lessThan">
      <formula>0</formula>
    </cfRule>
  </conditionalFormatting>
  <conditionalFormatting sqref="G99">
    <cfRule type="cellIs" dxfId="4" priority="8" operator="lessThan">
      <formula>0</formula>
    </cfRule>
  </conditionalFormatting>
  <conditionalFormatting sqref="C114:F115">
    <cfRule type="cellIs" dxfId="3" priority="6" operator="lessThan">
      <formula>0</formula>
    </cfRule>
  </conditionalFormatting>
  <conditionalFormatting sqref="C109:F109">
    <cfRule type="cellIs" dxfId="2" priority="4" operator="lessThan">
      <formula>0</formula>
    </cfRule>
  </conditionalFormatting>
  <conditionalFormatting sqref="C110:F110">
    <cfRule type="cellIs" dxfId="1" priority="3" operator="lessThan">
      <formula>0</formula>
    </cfRule>
  </conditionalFormatting>
  <conditionalFormatting sqref="G108">
    <cfRule type="cellIs" dxfId="0" priority="1" operator="lessThan">
      <formula>0</formula>
    </cfRule>
  </conditionalFormatting>
  <pageMargins left="0.25" right="0.25" top="0.75" bottom="0.75" header="0.3" footer="0.3"/>
  <pageSetup paperSize="9" scale="80" fitToWidth="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VIP lentelė</vt:lpstr>
      <vt:lpstr>'VIP lentelė'!Print_Area</vt:lpstr>
      <vt:lpstr>'VIP lentelė'!Print_Titles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Macijauskytė</dc:creator>
  <cp:lastModifiedBy>Aušra Gudinavičienė</cp:lastModifiedBy>
  <cp:lastPrinted>2017-03-01T06:59:52Z</cp:lastPrinted>
  <dcterms:created xsi:type="dcterms:W3CDTF">2013-10-21T13:44:54Z</dcterms:created>
  <dcterms:modified xsi:type="dcterms:W3CDTF">2017-03-06T14:12:18Z</dcterms:modified>
</cp:coreProperties>
</file>